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filterPrivacy="1"/>
  <xr:revisionPtr revIDLastSave="37" documentId="13_ncr:1_{235926D2-EBA6-3E44-8BBD-D39D79BD79AE}" xr6:coauthVersionLast="47" xr6:coauthVersionMax="47" xr10:uidLastSave="{3F19BE51-4628-8D43-B7D7-0AC16F255C1E}"/>
  <bookViews>
    <workbookView xWindow="33320" yWindow="-300" windowWidth="28800" windowHeight="16260" xr2:uid="{00000000-000D-0000-FFFF-FFFF00000000}"/>
  </bookViews>
  <sheets>
    <sheet name="Monthly Family Budget" sheetId="1" r:id="rId1"/>
  </sheets>
  <calcPr calcId="191028"/>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1" l="1"/>
  <c r="H11" i="1"/>
  <c r="E27" i="1"/>
  <c r="E28" i="1"/>
  <c r="E29" i="1"/>
  <c r="E30" i="1"/>
  <c r="E31" i="1"/>
  <c r="J59" i="1"/>
  <c r="E19" i="1"/>
  <c r="E13" i="1"/>
  <c r="J105" i="1"/>
  <c r="H8" i="1"/>
  <c r="J104" i="1"/>
  <c r="J103" i="1"/>
  <c r="I106" i="1"/>
  <c r="H106" i="1"/>
  <c r="J102" i="1"/>
  <c r="J101" i="1"/>
  <c r="J100" i="1"/>
  <c r="J99" i="1"/>
  <c r="J91" i="1"/>
  <c r="J80" i="1"/>
  <c r="J49" i="1"/>
  <c r="J48" i="1"/>
  <c r="H54" i="1"/>
  <c r="J44" i="1"/>
  <c r="E102" i="1"/>
  <c r="E80" i="1"/>
  <c r="E85" i="1"/>
  <c r="E69" i="1"/>
  <c r="E68" i="1"/>
  <c r="E56" i="1"/>
  <c r="E55" i="1"/>
  <c r="E53" i="1"/>
  <c r="E43" i="1"/>
  <c r="E46" i="1"/>
  <c r="E40" i="1"/>
  <c r="E39" i="1"/>
  <c r="E16" i="1"/>
  <c r="E20" i="1"/>
  <c r="E12" i="1"/>
  <c r="E15" i="1"/>
  <c r="J88" i="1"/>
  <c r="H24" i="1" l="1"/>
  <c r="J106" i="1"/>
  <c r="J89" i="1"/>
  <c r="J90" i="1"/>
  <c r="J78" i="1"/>
  <c r="J79" i="1"/>
  <c r="J81" i="1"/>
  <c r="J82" i="1"/>
  <c r="J83" i="1"/>
  <c r="J65" i="1"/>
  <c r="J66" i="1"/>
  <c r="J67" i="1"/>
  <c r="J68" i="1"/>
  <c r="J69" i="1"/>
  <c r="J70" i="1"/>
  <c r="J71" i="1"/>
  <c r="J58" i="1"/>
  <c r="J60" i="1"/>
  <c r="J45" i="1"/>
  <c r="J46" i="1"/>
  <c r="J47" i="1"/>
  <c r="J50" i="1"/>
  <c r="J51" i="1"/>
  <c r="J52" i="1"/>
  <c r="J53" i="1"/>
  <c r="J33" i="1"/>
  <c r="J34" i="1"/>
  <c r="J35" i="1"/>
  <c r="J36" i="1"/>
  <c r="J37" i="1"/>
  <c r="J38" i="1"/>
  <c r="E100" i="1"/>
  <c r="E101" i="1"/>
  <c r="E103" i="1"/>
  <c r="E104" i="1"/>
  <c r="E91" i="1"/>
  <c r="E92" i="1"/>
  <c r="E93" i="1"/>
  <c r="E94" i="1"/>
  <c r="E77" i="1"/>
  <c r="E76" i="1"/>
  <c r="E78" i="1"/>
  <c r="E79" i="1"/>
  <c r="E81" i="1"/>
  <c r="E82" i="1"/>
  <c r="E83" i="1"/>
  <c r="E84" i="1"/>
  <c r="E86" i="1"/>
  <c r="E66" i="1"/>
  <c r="E67" i="1"/>
  <c r="E70" i="1"/>
  <c r="E52" i="1"/>
  <c r="E54" i="1"/>
  <c r="E57" i="1"/>
  <c r="E58" i="1"/>
  <c r="E36" i="1"/>
  <c r="E37" i="1"/>
  <c r="E38" i="1"/>
  <c r="E41" i="1"/>
  <c r="E42" i="1"/>
  <c r="E44" i="1"/>
  <c r="E45" i="1"/>
  <c r="E47" i="1"/>
  <c r="E10" i="1"/>
  <c r="E11" i="1"/>
  <c r="E14" i="1"/>
  <c r="E17" i="1"/>
  <c r="E18" i="1"/>
  <c r="E21" i="1"/>
  <c r="E22" i="1"/>
  <c r="E23" i="1"/>
  <c r="E24" i="1"/>
  <c r="E25" i="1"/>
  <c r="E26" i="1"/>
  <c r="I72" i="1"/>
  <c r="H72" i="1"/>
  <c r="D95" i="1"/>
  <c r="C95" i="1"/>
  <c r="I92" i="1"/>
  <c r="H92" i="1"/>
  <c r="D105" i="1"/>
  <c r="C105" i="1"/>
  <c r="I61" i="1"/>
  <c r="H61" i="1"/>
  <c r="I39" i="1"/>
  <c r="H39" i="1"/>
  <c r="I54" i="1"/>
  <c r="I84" i="1"/>
  <c r="H84" i="1"/>
  <c r="D87" i="1"/>
  <c r="C87" i="1"/>
  <c r="D71" i="1"/>
  <c r="C71" i="1"/>
  <c r="D59" i="1"/>
  <c r="C59" i="1"/>
  <c r="D48" i="1"/>
  <c r="C48" i="1"/>
  <c r="C32" i="1"/>
  <c r="D32" i="1"/>
  <c r="D5" i="1" l="1"/>
  <c r="H28" i="1" s="1"/>
  <c r="J39" i="1"/>
  <c r="C5" i="1"/>
  <c r="H27" i="1" s="1"/>
  <c r="J92" i="1"/>
  <c r="E32" i="1"/>
  <c r="E105" i="1"/>
  <c r="J61" i="1"/>
  <c r="J84" i="1"/>
  <c r="E71" i="1"/>
  <c r="E95" i="1"/>
  <c r="J72" i="1"/>
  <c r="J54" i="1"/>
  <c r="E87" i="1"/>
  <c r="E59" i="1"/>
  <c r="E48" i="1"/>
  <c r="H29" i="1" l="1"/>
  <c r="E5" i="1"/>
</calcChain>
</file>

<file path=xl/sharedStrings.xml><?xml version="1.0" encoding="utf-8"?>
<sst xmlns="http://schemas.openxmlformats.org/spreadsheetml/2006/main" count="215" uniqueCount="121">
  <si>
    <t>Monthly Family Budget</t>
  </si>
  <si>
    <t xml:space="preserve">Summary </t>
  </si>
  <si>
    <t>Total
Projected Cost</t>
  </si>
  <si>
    <t>Total
Actual Cost</t>
  </si>
  <si>
    <t>Total
Difference</t>
  </si>
  <si>
    <t>Projected Monthly Income Source</t>
  </si>
  <si>
    <t>Income 1</t>
  </si>
  <si>
    <t>Income 2</t>
  </si>
  <si>
    <t>Extra income</t>
  </si>
  <si>
    <t>Housing</t>
  </si>
  <si>
    <t>Total monthly income</t>
  </si>
  <si>
    <t>Projected
Cost</t>
  </si>
  <si>
    <t>Actual
Cost</t>
  </si>
  <si>
    <t>Difference</t>
  </si>
  <si>
    <t>Mortgage or rent</t>
  </si>
  <si>
    <t>Actual Monthly Income Source</t>
  </si>
  <si>
    <t>Second mortgage or rent</t>
  </si>
  <si>
    <t>Phone</t>
  </si>
  <si>
    <t>Electricity</t>
  </si>
  <si>
    <t>Water and sewer</t>
  </si>
  <si>
    <t>Cable</t>
  </si>
  <si>
    <t>Balance</t>
  </si>
  <si>
    <t>Waste removal</t>
  </si>
  <si>
    <t>Projected balance</t>
  </si>
  <si>
    <t>Maintenance or repairs</t>
  </si>
  <si>
    <t>Actual balance</t>
  </si>
  <si>
    <t>Supplies</t>
  </si>
  <si>
    <t>Other</t>
  </si>
  <si>
    <t>Total</t>
  </si>
  <si>
    <t>Transportation</t>
  </si>
  <si>
    <t>Loans</t>
  </si>
  <si>
    <t>Column1</t>
  </si>
  <si>
    <t>Vehicle 1 payment</t>
  </si>
  <si>
    <t>Personal</t>
  </si>
  <si>
    <t>Vehicle 2 payment</t>
  </si>
  <si>
    <t>Student</t>
  </si>
  <si>
    <t>Bus/taxi fare</t>
  </si>
  <si>
    <t>Credit card</t>
  </si>
  <si>
    <t>Insurance</t>
  </si>
  <si>
    <t>Fuel</t>
  </si>
  <si>
    <t>Maintenance</t>
  </si>
  <si>
    <t>Entertainment</t>
  </si>
  <si>
    <t>Video/DVD</t>
  </si>
  <si>
    <t>Health</t>
  </si>
  <si>
    <t>CDs</t>
  </si>
  <si>
    <t>Life</t>
  </si>
  <si>
    <t>Concerts</t>
  </si>
  <si>
    <t>Sporting events</t>
  </si>
  <si>
    <t>Food</t>
  </si>
  <si>
    <t>Taxes</t>
  </si>
  <si>
    <t>Projected 
Cost</t>
  </si>
  <si>
    <t>Actual 
Cost</t>
  </si>
  <si>
    <t>Groceries</t>
  </si>
  <si>
    <t>Dining out</t>
  </si>
  <si>
    <t>Children</t>
  </si>
  <si>
    <t>Personal Care</t>
  </si>
  <si>
    <t>Medical</t>
  </si>
  <si>
    <t>Clothing</t>
  </si>
  <si>
    <t>Hair/nails</t>
  </si>
  <si>
    <t>School tuition</t>
  </si>
  <si>
    <t>School supplies</t>
  </si>
  <si>
    <t>Dry cleaning</t>
  </si>
  <si>
    <t>Organisation dues/fees</t>
  </si>
  <si>
    <t>Lunch money</t>
  </si>
  <si>
    <t>Toys/games</t>
  </si>
  <si>
    <t>Legal</t>
  </si>
  <si>
    <t>Pets</t>
  </si>
  <si>
    <t>Payments</t>
  </si>
  <si>
    <t>Grooming</t>
  </si>
  <si>
    <t>Toys</t>
  </si>
  <si>
    <t>Savings/Investments</t>
  </si>
  <si>
    <t>Gifts and Donations</t>
  </si>
  <si>
    <t>Retirement account</t>
  </si>
  <si>
    <t>Charity 1</t>
  </si>
  <si>
    <t>Charity 2</t>
  </si>
  <si>
    <t>College</t>
  </si>
  <si>
    <t>Charity 3</t>
  </si>
  <si>
    <t>Gas</t>
  </si>
  <si>
    <t>Council Tax</t>
  </si>
  <si>
    <t>Ground rent</t>
  </si>
  <si>
    <t>Broadband</t>
  </si>
  <si>
    <t>Train/trams</t>
  </si>
  <si>
    <t>Breakdown Cover</t>
  </si>
  <si>
    <t>Parking Fees</t>
  </si>
  <si>
    <t>MOT</t>
  </si>
  <si>
    <t>Home: Building</t>
  </si>
  <si>
    <t>Home: Content</t>
  </si>
  <si>
    <t>Income Protection</t>
  </si>
  <si>
    <t>Boiler Cover</t>
  </si>
  <si>
    <t>Coffee</t>
  </si>
  <si>
    <t>Snacks</t>
  </si>
  <si>
    <t>Pocket money</t>
  </si>
  <si>
    <t>School trips</t>
  </si>
  <si>
    <t>Spousal maintenance</t>
  </si>
  <si>
    <t>Investment account: ISA</t>
  </si>
  <si>
    <t>Investment account: GIA</t>
  </si>
  <si>
    <t>Employement</t>
  </si>
  <si>
    <t>Savings</t>
  </si>
  <si>
    <t>Pension</t>
  </si>
  <si>
    <t>Car</t>
  </si>
  <si>
    <t>Streaming service subsciption</t>
  </si>
  <si>
    <t>Cinema</t>
  </si>
  <si>
    <t>Family days out</t>
  </si>
  <si>
    <t>Hobbies</t>
  </si>
  <si>
    <t xml:space="preserve">Health club </t>
  </si>
  <si>
    <t>Family</t>
  </si>
  <si>
    <t>Ad hoc spending</t>
  </si>
  <si>
    <t>Christmas</t>
  </si>
  <si>
    <t>Birthdays</t>
  </si>
  <si>
    <t>Holidays</t>
  </si>
  <si>
    <t>Wedding</t>
  </si>
  <si>
    <t>Funeral</t>
  </si>
  <si>
    <t>Training courses</t>
  </si>
  <si>
    <t>Benefits</t>
  </si>
  <si>
    <t>Paid into Savings/Investments</t>
  </si>
  <si>
    <t>Lawyer</t>
  </si>
  <si>
    <t>Road Tax</t>
  </si>
  <si>
    <t>Live Theatre</t>
  </si>
  <si>
    <t>Childcare</t>
  </si>
  <si>
    <t>Income Tax (self assessment)</t>
  </si>
  <si>
    <t>Additional National Insurance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</si>
</sst>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quot;£&quot;#,##0;[Red]\-&quot;£&quot;#,##0"/>
    <numFmt numFmtId="165" formatCode="_-&quot;£&quot;* #,##0_-;\-&quot;£&quot;* #,##0_-;_-&quot;£&quot;* &quot;-&quot;_-;_-@_-"/>
    <numFmt numFmtId="166" formatCode="_-&quot;£&quot;* #,##0.00_-;\-&quot;£&quot;* #,##0.00_-;_-&quot;£&quot;* &quot;-&quot;??_-;_-@_-"/>
    <numFmt numFmtId="167" formatCode="&quot;£&quot;#,##0;[Red]&quot;£&quot;#,##0"/>
  </numFmts>
  <fonts count="55" x14ac:knownFonts="1">
    <font>
      <sz val="1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8"/>
      <name val="Arial"/>
      <family val="2"/>
    </font>
    <font>
      <sz val="10"/>
      <name val="Calibri"/>
      <family val="1"/>
      <scheme val="minor"/>
    </font>
    <font>
      <sz val="8"/>
      <name val="Calibri"/>
      <family val="2"/>
      <scheme val="minor"/>
    </font>
    <font>
      <b/>
      <sz val="12"/>
      <name val="Calibri"/>
      <family val="2"/>
      <scheme val="major"/>
    </font>
    <font>
      <b/>
      <sz val="16"/>
      <color theme="1"/>
      <name val="Calibri"/>
      <family val="2"/>
      <scheme val="major"/>
    </font>
    <font>
      <b/>
      <sz val="11"/>
      <name val="Calibri"/>
      <family val="2"/>
      <scheme val="minor"/>
    </font>
    <font>
      <b/>
      <sz val="11"/>
      <color theme="0"/>
      <name val="Calibri"/>
      <family val="2"/>
      <scheme val="minor"/>
    </font>
    <font>
      <sz val="11"/>
      <name val="Calibri"/>
      <family val="2"/>
      <scheme val="minor"/>
    </font>
    <font>
      <b/>
      <sz val="12"/>
      <color theme="1" tint="0.34998626667073579"/>
      <name val="Calibri"/>
      <family val="2"/>
      <scheme val="minor"/>
    </font>
    <font>
      <sz val="12"/>
      <color theme="1" tint="0.34998626667073579"/>
      <name val="Calibri"/>
      <family val="2"/>
      <scheme val="minor"/>
    </font>
    <font>
      <sz val="12"/>
      <color theme="1" tint="0.34998626667073579"/>
      <name val="Calibri"/>
      <family val="2"/>
    </font>
    <font>
      <b/>
      <sz val="14"/>
      <color theme="1" tint="0.34998626667073579"/>
      <name val="Calibri"/>
      <family val="2"/>
      <scheme val="minor"/>
    </font>
    <font>
      <b/>
      <sz val="14"/>
      <color theme="5"/>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b/>
      <sz val="14"/>
      <color theme="1" tint="0.34998626667073579"/>
      <name val="Calibri"/>
      <family val="2"/>
    </font>
    <font>
      <sz val="14"/>
      <color theme="0"/>
      <name val="Calibri"/>
      <family val="2"/>
    </font>
    <font>
      <b/>
      <sz val="14"/>
      <color theme="5"/>
      <name val="Calibri"/>
      <family val="2"/>
    </font>
    <font>
      <b/>
      <sz val="16"/>
      <color theme="5"/>
      <name val="Calibri"/>
      <family val="2"/>
      <scheme val="minor"/>
    </font>
    <font>
      <sz val="12"/>
      <color theme="1"/>
      <name val="Calibri"/>
      <family val="2"/>
      <scheme val="minor"/>
    </font>
    <font>
      <b/>
      <sz val="40"/>
      <color theme="9"/>
      <name val="Calibri"/>
      <family val="2"/>
      <scheme val="minor"/>
    </font>
    <font>
      <sz val="10"/>
      <color theme="9"/>
      <name val="Calibri"/>
      <family val="2"/>
      <scheme val="minor"/>
    </font>
    <font>
      <b/>
      <sz val="12"/>
      <color theme="9"/>
      <name val="Calibri"/>
      <family val="2"/>
      <scheme val="minor"/>
    </font>
    <font>
      <b/>
      <sz val="10"/>
      <color theme="9"/>
      <name val="Calibri"/>
      <family val="2"/>
      <scheme val="minor"/>
    </font>
    <font>
      <sz val="14"/>
      <color theme="0"/>
      <name val="Calibri"/>
      <family val="2"/>
      <scheme val="minor"/>
    </font>
    <font>
      <b/>
      <sz val="14"/>
      <color theme="1"/>
      <name val="Calibri"/>
      <family val="2"/>
      <scheme val="minor"/>
    </font>
    <font>
      <sz val="14"/>
      <color theme="1"/>
      <name val="Calibri"/>
      <family val="2"/>
      <scheme val="minor"/>
    </font>
    <font>
      <b/>
      <sz val="40"/>
      <color theme="9" tint="-0.24994659260841701"/>
      <name val="Calibri"/>
      <family val="2"/>
      <scheme val="major"/>
    </font>
    <font>
      <b/>
      <sz val="20"/>
      <color theme="9" tint="-0.24994659260841701"/>
      <name val="Calibri"/>
      <family val="2"/>
      <scheme val="major"/>
    </font>
    <font>
      <sz val="12"/>
      <color theme="9" tint="-0.24994659260841701"/>
      <name val="Calibri"/>
      <family val="2"/>
      <scheme val="major"/>
    </font>
    <font>
      <sz val="20"/>
      <color theme="9" tint="-0.24994659260841701"/>
      <name val="Calibri"/>
      <family val="2"/>
      <scheme val="major"/>
    </font>
    <font>
      <b/>
      <sz val="12"/>
      <color theme="9" tint="-0.24994659260841701"/>
      <name val="Calibri"/>
      <family val="2"/>
      <scheme val="major"/>
    </font>
    <font>
      <sz val="10"/>
      <name val="Calibri"/>
      <family val="2"/>
      <scheme val="major"/>
    </font>
    <font>
      <sz val="11"/>
      <name val="Calibri"/>
      <family val="2"/>
      <scheme val="major"/>
    </font>
    <font>
      <sz val="14"/>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63A49C"/>
      <name val="Calibri"/>
      <family val="2"/>
      <scheme val="major"/>
    </font>
    <font>
      <b/>
      <sz val="40"/>
      <color rgb="FF63A49C"/>
      <name val="Calibri (Headings)"/>
    </font>
    <font>
      <sz val="12"/>
      <color theme="1" tint="0.34998626667073579"/>
      <name val="Calibri"/>
      <family val="2"/>
      <scheme val="minor"/>
    </font>
    <font>
      <sz val="12"/>
      <color theme="1" tint="0.34998626667073579"/>
      <name val="Calibri"/>
      <family val="2"/>
    </font>
  </fonts>
  <fills count="42">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3A49C"/>
        <bgColor indexed="64"/>
      </patternFill>
    </fill>
    <fill>
      <patternFill patternType="solid">
        <fgColor rgb="FF77CAC1"/>
        <bgColor indexed="64"/>
      </patternFill>
    </fill>
    <fill>
      <patternFill patternType="solid">
        <fgColor rgb="FF8DEFE4"/>
        <bgColor indexed="64"/>
      </patternFill>
    </fill>
    <fill>
      <patternFill patternType="solid">
        <fgColor rgb="FFDEFFFF"/>
        <bgColor indexed="64"/>
      </patternFill>
    </fill>
  </fills>
  <borders count="33">
    <border>
      <left/>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theme="0" tint="-0.14993743705557422"/>
      </top>
      <bottom style="thin">
        <color theme="0" tint="-0.149906918546098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6AA8D9"/>
      </bottom>
      <diagonal/>
    </border>
  </borders>
  <cellStyleXfs count="54">
    <xf numFmtId="0" fontId="0" fillId="0" borderId="0">
      <alignment vertical="center"/>
    </xf>
    <xf numFmtId="0" fontId="8" fillId="0" borderId="0" applyNumberFormat="0" applyFill="0" applyBorder="0" applyProtection="0">
      <alignment horizontal="left"/>
    </xf>
    <xf numFmtId="0" fontId="10" fillId="3" borderId="0" applyNumberFormat="0" applyProtection="0">
      <alignment horizontal="right" vertical="center"/>
    </xf>
    <xf numFmtId="0" fontId="10" fillId="3" borderId="0" applyNumberFormat="0" applyAlignment="0" applyProtection="0"/>
    <xf numFmtId="0" fontId="10" fillId="3" borderId="0" applyProtection="0">
      <alignment horizontal="center" vertical="center" wrapText="1"/>
    </xf>
    <xf numFmtId="167" fontId="9" fillId="4" borderId="1" applyProtection="0">
      <alignment vertical="center"/>
    </xf>
    <xf numFmtId="164" fontId="11" fillId="5" borderId="0" applyFont="0" applyAlignment="0">
      <alignment vertical="center"/>
    </xf>
    <xf numFmtId="164" fontId="11" fillId="0" borderId="0" applyFont="0" applyFill="0" applyBorder="0" applyAlignment="0">
      <alignment vertical="center" wrapText="1"/>
    </xf>
    <xf numFmtId="0" fontId="11" fillId="5" borderId="2" applyNumberFormat="0" applyFont="0" applyAlignment="0">
      <alignment vertical="center"/>
    </xf>
    <xf numFmtId="164" fontId="11" fillId="5" borderId="4" applyFont="0" applyFill="0" applyAlignment="0">
      <alignment vertical="center"/>
    </xf>
    <xf numFmtId="164" fontId="11" fillId="5" borderId="5" applyFont="0" applyFill="0" applyAlignment="0">
      <alignment vertical="center"/>
    </xf>
    <xf numFmtId="167" fontId="11" fillId="5" borderId="2" applyNumberFormat="0" applyFont="0" applyFill="0" applyAlignment="0">
      <alignment vertical="center"/>
    </xf>
    <xf numFmtId="164" fontId="11" fillId="5" borderId="3" applyFont="0" applyFill="0" applyAlignment="0">
      <alignment vertical="center"/>
    </xf>
    <xf numFmtId="43" fontId="11" fillId="0" borderId="0" applyFont="0" applyFill="0" applyBorder="0" applyAlignment="0" applyProtection="0"/>
    <xf numFmtId="41"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26" applyNumberFormat="0" applyAlignment="0" applyProtection="0"/>
    <xf numFmtId="0" fontId="44" fillId="11" borderId="27" applyNumberFormat="0" applyAlignment="0" applyProtection="0"/>
    <xf numFmtId="0" fontId="45" fillId="11" borderId="26" applyNumberFormat="0" applyAlignment="0" applyProtection="0"/>
    <xf numFmtId="0" fontId="46" fillId="0" borderId="28" applyNumberFormat="0" applyFill="0" applyAlignment="0" applyProtection="0"/>
    <xf numFmtId="0" fontId="10" fillId="12" borderId="29" applyNumberFormat="0" applyAlignment="0" applyProtection="0"/>
    <xf numFmtId="0" fontId="47" fillId="0" borderId="0" applyNumberFormat="0" applyFill="0" applyBorder="0" applyAlignment="0" applyProtection="0"/>
    <xf numFmtId="0" fontId="11" fillId="13" borderId="30" applyNumberFormat="0" applyFont="0" applyAlignment="0" applyProtection="0"/>
    <xf numFmtId="0" fontId="48" fillId="0" borderId="0" applyNumberFormat="0" applyFill="0" applyBorder="0" applyAlignment="0" applyProtection="0"/>
    <xf numFmtId="0" fontId="49" fillId="0" borderId="31" applyNumberFormat="0" applyFill="0" applyAlignment="0" applyProtection="0"/>
    <xf numFmtId="0" fontId="50"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50"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50"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50"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50"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50"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cellStyleXfs>
  <cellXfs count="142">
    <xf numFmtId="0" fontId="0" fillId="0" borderId="0" xfId="0">
      <alignment vertical="center"/>
    </xf>
    <xf numFmtId="0" fontId="5" fillId="0" borderId="0" xfId="0" applyFont="1" applyAlignment="1">
      <alignment vertical="center" wrapText="1"/>
    </xf>
    <xf numFmtId="0" fontId="6" fillId="0" borderId="0" xfId="0" applyFont="1" applyAlignment="1">
      <alignment vertical="center" wrapText="1"/>
    </xf>
    <xf numFmtId="0" fontId="7" fillId="2" borderId="0" xfId="1" applyFont="1" applyFill="1" applyBorder="1" applyAlignment="1">
      <alignment horizontal="left" vertical="center" wrapText="1"/>
    </xf>
    <xf numFmtId="164" fontId="7" fillId="2" borderId="0" xfId="7" applyFont="1" applyFill="1" applyBorder="1" applyAlignment="1">
      <alignment horizontal="left" vertical="center" wrapText="1"/>
    </xf>
    <xf numFmtId="164" fontId="0" fillId="0" borderId="0" xfId="7" applyFont="1" applyAlignment="1">
      <alignment vertical="center"/>
    </xf>
    <xf numFmtId="0" fontId="13" fillId="6" borderId="0" xfId="0" applyFont="1" applyFill="1">
      <alignment vertical="center"/>
    </xf>
    <xf numFmtId="0" fontId="13" fillId="6" borderId="0" xfId="0" applyFont="1" applyFill="1" applyAlignment="1">
      <alignment vertical="center" wrapText="1"/>
    </xf>
    <xf numFmtId="164" fontId="13" fillId="6" borderId="0" xfId="7" applyFont="1" applyFill="1" applyBorder="1" applyAlignment="1">
      <alignment vertical="center" wrapText="1"/>
    </xf>
    <xf numFmtId="0" fontId="13" fillId="6" borderId="9" xfId="0" applyFont="1" applyFill="1" applyBorder="1" applyAlignment="1">
      <alignment horizontal="left" vertical="center" wrapText="1" indent="1"/>
    </xf>
    <xf numFmtId="0" fontId="13" fillId="6" borderId="0" xfId="0" applyFont="1" applyFill="1" applyAlignment="1">
      <alignment horizontal="left" vertical="center" wrapText="1" indent="1"/>
    </xf>
    <xf numFmtId="164" fontId="13" fillId="6" borderId="0" xfId="7" applyFont="1" applyFill="1" applyBorder="1" applyAlignment="1">
      <alignment horizontal="center" vertical="center" wrapText="1"/>
    </xf>
    <xf numFmtId="0" fontId="15" fillId="6" borderId="15" xfId="4" applyFont="1" applyFill="1" applyBorder="1">
      <alignment horizontal="center" vertical="center" wrapText="1"/>
    </xf>
    <xf numFmtId="0" fontId="17" fillId="6" borderId="15" xfId="3" applyNumberFormat="1" applyFont="1" applyFill="1" applyBorder="1" applyAlignment="1">
      <alignment horizontal="center" vertical="center"/>
    </xf>
    <xf numFmtId="0" fontId="16" fillId="6" borderId="0" xfId="0" applyFont="1" applyFill="1" applyAlignment="1">
      <alignment horizontal="left" vertical="center" wrapText="1" indent="1"/>
    </xf>
    <xf numFmtId="164" fontId="13" fillId="6" borderId="0" xfId="7" applyFont="1" applyFill="1" applyBorder="1" applyAlignment="1">
      <alignment horizontal="left" vertical="center" wrapText="1" indent="1"/>
    </xf>
    <xf numFmtId="0" fontId="13" fillId="6" borderId="12" xfId="0" applyFont="1" applyFill="1" applyBorder="1" applyAlignment="1">
      <alignment horizontal="left" vertical="center" wrapText="1" indent="1"/>
    </xf>
    <xf numFmtId="0" fontId="13" fillId="6" borderId="6" xfId="0" applyFont="1" applyFill="1" applyBorder="1" applyAlignment="1">
      <alignment horizontal="left" vertical="center" wrapText="1" indent="1"/>
    </xf>
    <xf numFmtId="164" fontId="13" fillId="0" borderId="0" xfId="7" applyFont="1" applyFill="1" applyBorder="1" applyAlignment="1">
      <alignment horizontal="center" vertical="center" wrapText="1"/>
    </xf>
    <xf numFmtId="0" fontId="14" fillId="6" borderId="9" xfId="0" applyFont="1" applyFill="1" applyBorder="1" applyAlignment="1">
      <alignment horizontal="left" vertical="center" wrapText="1" indent="1"/>
    </xf>
    <xf numFmtId="0" fontId="16" fillId="0" borderId="0" xfId="0" applyFont="1" applyAlignment="1">
      <alignment horizontal="left" vertical="center" wrapText="1" indent="1"/>
    </xf>
    <xf numFmtId="0" fontId="22" fillId="0" borderId="0" xfId="0" applyFont="1" applyAlignment="1">
      <alignment horizontal="left" vertical="center" wrapText="1" indent="1"/>
    </xf>
    <xf numFmtId="0" fontId="23" fillId="0" borderId="0" xfId="0" applyFont="1" applyAlignment="1">
      <alignment horizontal="left" vertical="center" wrapText="1" indent="1"/>
    </xf>
    <xf numFmtId="0" fontId="17" fillId="6" borderId="15" xfId="3" applyNumberFormat="1" applyFont="1" applyFill="1" applyBorder="1" applyAlignment="1">
      <alignment vertical="center" wrapText="1"/>
    </xf>
    <xf numFmtId="164" fontId="15" fillId="6" borderId="15" xfId="7" applyFont="1" applyFill="1" applyBorder="1" applyAlignment="1">
      <alignment horizontal="center" vertical="center" wrapText="1"/>
    </xf>
    <xf numFmtId="0" fontId="26" fillId="0" borderId="0" xfId="0" applyFont="1" applyAlignment="1">
      <alignment vertical="center" wrapText="1"/>
    </xf>
    <xf numFmtId="0" fontId="21" fillId="6" borderId="15" xfId="4" applyFont="1" applyFill="1" applyBorder="1" applyAlignment="1">
      <alignment horizontal="left" vertical="center" wrapText="1" indent="1"/>
    </xf>
    <xf numFmtId="0" fontId="20" fillId="6" borderId="15" xfId="4" applyFont="1" applyFill="1" applyBorder="1">
      <alignment horizontal="center" vertical="center" wrapText="1"/>
    </xf>
    <xf numFmtId="164" fontId="20" fillId="6" borderId="15" xfId="7" applyFont="1" applyFill="1" applyBorder="1" applyAlignment="1">
      <alignment horizontal="center" vertical="center" wrapText="1"/>
    </xf>
    <xf numFmtId="0" fontId="18" fillId="6" borderId="15" xfId="3" applyNumberFormat="1" applyFont="1" applyFill="1" applyBorder="1" applyAlignment="1">
      <alignment horizontal="center" vertical="center" wrapText="1"/>
    </xf>
    <xf numFmtId="0" fontId="17" fillId="6" borderId="0" xfId="3" applyNumberFormat="1" applyFont="1" applyFill="1" applyAlignment="1">
      <alignment horizontal="left" vertical="center" wrapText="1" indent="1"/>
    </xf>
    <xf numFmtId="0" fontId="15" fillId="6" borderId="0" xfId="4" applyFont="1" applyFill="1">
      <alignment horizontal="center" vertical="center" wrapText="1"/>
    </xf>
    <xf numFmtId="0" fontId="17" fillId="6" borderId="15" xfId="3" applyNumberFormat="1" applyFont="1" applyFill="1" applyBorder="1" applyAlignment="1">
      <alignment horizontal="left" vertical="center" wrapText="1" indent="1"/>
    </xf>
    <xf numFmtId="0" fontId="19" fillId="6" borderId="19" xfId="3" applyNumberFormat="1" applyFont="1" applyFill="1" applyBorder="1" applyAlignment="1">
      <alignment horizontal="left" vertical="center" wrapText="1" indent="1"/>
    </xf>
    <xf numFmtId="0" fontId="15" fillId="6" borderId="19" xfId="4" applyFont="1" applyFill="1" applyBorder="1">
      <alignment horizontal="center" vertical="center" wrapText="1"/>
    </xf>
    <xf numFmtId="164" fontId="15" fillId="6" borderId="19" xfId="7" applyFont="1" applyFill="1" applyBorder="1" applyAlignment="1">
      <alignment horizontal="center" vertical="center" wrapText="1"/>
    </xf>
    <xf numFmtId="0" fontId="18" fillId="6" borderId="15" xfId="3" applyNumberFormat="1" applyFont="1" applyFill="1" applyBorder="1" applyAlignment="1">
      <alignment horizontal="left" vertical="center" wrapText="1" indent="1"/>
    </xf>
    <xf numFmtId="0" fontId="28" fillId="0" borderId="0" xfId="0" applyFont="1" applyAlignment="1">
      <alignment vertical="center" wrapText="1"/>
    </xf>
    <xf numFmtId="0" fontId="29" fillId="6" borderId="15" xfId="3" applyNumberFormat="1" applyFont="1" applyFill="1" applyBorder="1" applyAlignment="1">
      <alignment horizontal="left" vertical="center" wrapText="1" indent="1"/>
    </xf>
    <xf numFmtId="0" fontId="18" fillId="6" borderId="19" xfId="3" applyFont="1" applyFill="1" applyBorder="1" applyAlignment="1">
      <alignment horizontal="left" vertical="center" wrapText="1" indent="1"/>
    </xf>
    <xf numFmtId="0" fontId="24" fillId="6" borderId="16" xfId="0" applyFont="1" applyFill="1" applyBorder="1" applyAlignment="1">
      <alignment horizontal="left" vertical="center" wrapText="1" indent="1"/>
    </xf>
    <xf numFmtId="0" fontId="15" fillId="4" borderId="22" xfId="0" applyFont="1" applyFill="1" applyBorder="1" applyAlignment="1">
      <alignment horizontal="left" vertical="center" wrapText="1" indent="1"/>
    </xf>
    <xf numFmtId="0" fontId="15" fillId="4" borderId="24" xfId="0" applyFont="1" applyFill="1" applyBorder="1" applyAlignment="1">
      <alignment horizontal="left" vertical="center" wrapText="1" indent="1"/>
    </xf>
    <xf numFmtId="0" fontId="15" fillId="4" borderId="9" xfId="0" applyFont="1" applyFill="1" applyBorder="1" applyAlignment="1">
      <alignment horizontal="left" vertical="center" wrapText="1" indent="1"/>
    </xf>
    <xf numFmtId="0" fontId="20" fillId="4" borderId="24" xfId="0" applyFont="1" applyFill="1" applyBorder="1" applyAlignment="1">
      <alignment horizontal="left" vertical="center" wrapText="1" indent="1"/>
    </xf>
    <xf numFmtId="0" fontId="35" fillId="0" borderId="0" xfId="0" applyFont="1" applyAlignment="1">
      <alignment vertical="center" wrapText="1"/>
    </xf>
    <xf numFmtId="0" fontId="35" fillId="0" borderId="0" xfId="0" applyFont="1">
      <alignment vertical="center"/>
    </xf>
    <xf numFmtId="0" fontId="37" fillId="0" borderId="0" xfId="0" applyFont="1" applyAlignment="1">
      <alignment vertical="center" wrapText="1"/>
    </xf>
    <xf numFmtId="0" fontId="38" fillId="0" borderId="0" xfId="0" applyFont="1">
      <alignment vertical="center"/>
    </xf>
    <xf numFmtId="0" fontId="39" fillId="0" borderId="0" xfId="0" applyFont="1" applyAlignment="1">
      <alignment vertical="center" wrapText="1"/>
    </xf>
    <xf numFmtId="167" fontId="13" fillId="6" borderId="0" xfId="11" applyNumberFormat="1" applyFont="1" applyFill="1" applyBorder="1" applyAlignment="1">
      <alignment vertical="center" wrapText="1"/>
    </xf>
    <xf numFmtId="167" fontId="12" fillId="6" borderId="0" xfId="9" applyNumberFormat="1" applyFont="1" applyFill="1" applyBorder="1" applyAlignment="1">
      <alignment vertical="center"/>
    </xf>
    <xf numFmtId="167" fontId="15" fillId="6" borderId="0" xfId="9" applyNumberFormat="1" applyFont="1" applyFill="1" applyBorder="1" applyAlignment="1">
      <alignment horizontal="center" vertical="center"/>
    </xf>
    <xf numFmtId="167" fontId="14" fillId="0" borderId="0" xfId="0" applyNumberFormat="1" applyFont="1" applyAlignment="1">
      <alignment horizontal="center" vertical="center" wrapText="1"/>
    </xf>
    <xf numFmtId="167" fontId="13" fillId="0" borderId="0" xfId="0" applyNumberFormat="1" applyFont="1" applyAlignment="1">
      <alignment horizontal="center" vertical="center" wrapText="1"/>
    </xf>
    <xf numFmtId="164" fontId="13" fillId="6" borderId="17" xfId="7" applyFont="1" applyFill="1" applyBorder="1" applyAlignment="1">
      <alignment horizontal="center" vertical="center" wrapText="1"/>
    </xf>
    <xf numFmtId="164" fontId="13" fillId="6" borderId="18" xfId="7" applyFont="1" applyFill="1" applyBorder="1" applyAlignment="1">
      <alignment horizontal="center" vertical="center"/>
    </xf>
    <xf numFmtId="164" fontId="13" fillId="6" borderId="10" xfId="7" applyFont="1" applyFill="1" applyBorder="1" applyAlignment="1">
      <alignment horizontal="center" vertical="center" wrapText="1"/>
    </xf>
    <xf numFmtId="164" fontId="13" fillId="6" borderId="11" xfId="7" applyFont="1" applyFill="1" applyBorder="1" applyAlignment="1">
      <alignment horizontal="center" vertical="center" wrapText="1"/>
    </xf>
    <xf numFmtId="164" fontId="13" fillId="4" borderId="20" xfId="7" applyFont="1" applyFill="1" applyBorder="1" applyAlignment="1">
      <alignment horizontal="center" vertical="center" wrapText="1"/>
    </xf>
    <xf numFmtId="164" fontId="13" fillId="4" borderId="25" xfId="7" applyFont="1" applyFill="1" applyBorder="1" applyAlignment="1">
      <alignment horizontal="center" vertical="center" wrapText="1"/>
    </xf>
    <xf numFmtId="164" fontId="14" fillId="6" borderId="10" xfId="7" applyFont="1" applyFill="1" applyBorder="1" applyAlignment="1">
      <alignment horizontal="center" vertical="center" wrapText="1"/>
    </xf>
    <xf numFmtId="164" fontId="14" fillId="6" borderId="11" xfId="7" applyFont="1" applyFill="1" applyBorder="1" applyAlignment="1">
      <alignment horizontal="center" vertical="center" wrapText="1"/>
    </xf>
    <xf numFmtId="164" fontId="14" fillId="4" borderId="20" xfId="0" applyNumberFormat="1" applyFont="1" applyFill="1" applyBorder="1" applyAlignment="1">
      <alignment horizontal="center" vertical="center" wrapText="1"/>
    </xf>
    <xf numFmtId="164" fontId="14" fillId="4" borderId="25" xfId="0" applyNumberFormat="1" applyFont="1" applyFill="1" applyBorder="1" applyAlignment="1">
      <alignment horizontal="center" vertical="center" wrapText="1"/>
    </xf>
    <xf numFmtId="164" fontId="12" fillId="4" borderId="20" xfId="7" applyFont="1" applyFill="1" applyBorder="1" applyAlignment="1">
      <alignment horizontal="center" vertical="center" wrapText="1"/>
    </xf>
    <xf numFmtId="164" fontId="12" fillId="4" borderId="25" xfId="7" applyFont="1" applyFill="1" applyBorder="1" applyAlignment="1">
      <alignment horizontal="center" vertical="center" wrapText="1"/>
    </xf>
    <xf numFmtId="164" fontId="13" fillId="6" borderId="7" xfId="7" applyFont="1" applyFill="1" applyBorder="1" applyAlignment="1">
      <alignment horizontal="center" vertical="center" wrapText="1"/>
    </xf>
    <xf numFmtId="164" fontId="13" fillId="6" borderId="8" xfId="7" applyFont="1" applyFill="1" applyBorder="1" applyAlignment="1">
      <alignment horizontal="center" vertical="center" wrapText="1"/>
    </xf>
    <xf numFmtId="164" fontId="13" fillId="6" borderId="13" xfId="7" applyFont="1" applyFill="1" applyBorder="1" applyAlignment="1">
      <alignment horizontal="center" vertical="center" wrapText="1"/>
    </xf>
    <xf numFmtId="164" fontId="13" fillId="6" borderId="14" xfId="7" applyFont="1" applyFill="1" applyBorder="1" applyAlignment="1">
      <alignment horizontal="center" vertical="center" wrapText="1"/>
    </xf>
    <xf numFmtId="164" fontId="13" fillId="4" borderId="10" xfId="7" applyFont="1" applyFill="1" applyBorder="1" applyAlignment="1">
      <alignment horizontal="center" vertical="center" wrapText="1"/>
    </xf>
    <xf numFmtId="164" fontId="13" fillId="4" borderId="11" xfId="7" applyFont="1" applyFill="1" applyBorder="1" applyAlignment="1">
      <alignment horizontal="center" vertical="center" wrapText="1"/>
    </xf>
    <xf numFmtId="164" fontId="13" fillId="4" borderId="20" xfId="0" applyNumberFormat="1" applyFont="1" applyFill="1" applyBorder="1" applyAlignment="1">
      <alignment horizontal="center" vertical="center" wrapText="1"/>
    </xf>
    <xf numFmtId="164" fontId="13" fillId="4" borderId="25" xfId="0" applyNumberFormat="1" applyFont="1" applyFill="1" applyBorder="1" applyAlignment="1">
      <alignment horizontal="center" vertical="center" wrapText="1"/>
    </xf>
    <xf numFmtId="164" fontId="18" fillId="38" borderId="0" xfId="9" applyFont="1" applyFill="1" applyBorder="1" applyAlignment="1">
      <alignment horizontal="center" vertical="center"/>
    </xf>
    <xf numFmtId="167" fontId="17" fillId="38" borderId="0" xfId="9" applyNumberFormat="1" applyFont="1" applyFill="1" applyBorder="1" applyAlignment="1">
      <alignment horizontal="left" vertical="center" indent="1"/>
    </xf>
    <xf numFmtId="0" fontId="17" fillId="38" borderId="0" xfId="3" applyFont="1" applyFill="1" applyAlignment="1">
      <alignment horizontal="left" vertical="center" wrapText="1" indent="1"/>
    </xf>
    <xf numFmtId="164" fontId="19" fillId="38" borderId="0" xfId="9" applyFont="1" applyFill="1" applyBorder="1" applyAlignment="1">
      <alignment horizontal="center" vertical="center"/>
    </xf>
    <xf numFmtId="167" fontId="27" fillId="38" borderId="0" xfId="9" applyNumberFormat="1" applyFont="1" applyFill="1" applyBorder="1" applyAlignment="1">
      <alignment vertical="center"/>
    </xf>
    <xf numFmtId="0" fontId="17" fillId="38" borderId="0" xfId="2" applyFont="1" applyFill="1" applyAlignment="1">
      <alignment horizontal="center" vertical="center" wrapText="1"/>
    </xf>
    <xf numFmtId="164" fontId="31" fillId="39" borderId="0" xfId="9" applyFont="1" applyFill="1" applyBorder="1" applyAlignment="1">
      <alignment horizontal="center" vertical="center"/>
    </xf>
    <xf numFmtId="167" fontId="24" fillId="39" borderId="0" xfId="8" applyNumberFormat="1" applyFont="1" applyFill="1" applyBorder="1" applyAlignment="1">
      <alignment horizontal="left" vertical="center" indent="1"/>
    </xf>
    <xf numFmtId="164" fontId="24" fillId="39" borderId="0" xfId="12" applyFont="1" applyFill="1" applyBorder="1" applyAlignment="1">
      <alignment horizontal="center" vertical="center"/>
    </xf>
    <xf numFmtId="164" fontId="24" fillId="39" borderId="0" xfId="6" applyFont="1" applyFill="1" applyAlignment="1">
      <alignment horizontal="center" vertical="center"/>
    </xf>
    <xf numFmtId="0" fontId="30" fillId="39" borderId="0" xfId="2" applyFont="1" applyFill="1" applyAlignment="1">
      <alignment horizontal="center" vertical="center" wrapText="1"/>
    </xf>
    <xf numFmtId="0" fontId="30" fillId="40" borderId="0" xfId="2" applyFont="1" applyFill="1" applyAlignment="1">
      <alignment horizontal="center" vertical="center" wrapText="1"/>
    </xf>
    <xf numFmtId="164" fontId="31" fillId="40" borderId="0" xfId="9" applyFont="1" applyFill="1" applyBorder="1" applyAlignment="1">
      <alignment horizontal="center" vertical="center"/>
    </xf>
    <xf numFmtId="167" fontId="24" fillId="40" borderId="0" xfId="8" applyNumberFormat="1" applyFont="1" applyFill="1" applyBorder="1" applyAlignment="1">
      <alignment horizontal="left" vertical="center" indent="1"/>
    </xf>
    <xf numFmtId="164" fontId="24" fillId="40" borderId="0" xfId="12" applyFont="1" applyFill="1" applyBorder="1" applyAlignment="1">
      <alignment horizontal="center" vertical="center"/>
    </xf>
    <xf numFmtId="164" fontId="24" fillId="40" borderId="0" xfId="6" applyFont="1" applyFill="1" applyAlignment="1">
      <alignment horizontal="center" vertical="center"/>
    </xf>
    <xf numFmtId="0" fontId="24" fillId="40" borderId="0" xfId="3" applyFont="1" applyFill="1" applyAlignment="1">
      <alignment horizontal="left" vertical="center" wrapText="1" indent="1"/>
    </xf>
    <xf numFmtId="0" fontId="30" fillId="41" borderId="0" xfId="2" applyFont="1" applyFill="1" applyAlignment="1">
      <alignment horizontal="center" vertical="center" wrapText="1"/>
    </xf>
    <xf numFmtId="164" fontId="31" fillId="41" borderId="0" xfId="9" applyFont="1" applyFill="1" applyBorder="1" applyAlignment="1">
      <alignment horizontal="center" vertical="center"/>
    </xf>
    <xf numFmtId="0" fontId="24" fillId="41" borderId="0" xfId="8" applyFont="1" applyFill="1" applyBorder="1" applyAlignment="1">
      <alignment horizontal="left" vertical="center" indent="1"/>
    </xf>
    <xf numFmtId="164" fontId="24" fillId="41" borderId="0" xfId="12" applyFont="1" applyFill="1" applyBorder="1" applyAlignment="1">
      <alignment horizontal="center" vertical="center"/>
    </xf>
    <xf numFmtId="164" fontId="24" fillId="41" borderId="0" xfId="6" applyFont="1" applyFill="1" applyAlignment="1">
      <alignment horizontal="center" vertical="center"/>
    </xf>
    <xf numFmtId="164" fontId="24" fillId="41" borderId="0" xfId="10" applyFont="1" applyFill="1" applyBorder="1" applyAlignment="1">
      <alignment horizontal="center" vertical="center"/>
    </xf>
    <xf numFmtId="0" fontId="24" fillId="41" borderId="0" xfId="3" applyFont="1" applyFill="1" applyAlignment="1">
      <alignment horizontal="left" vertical="center" wrapText="1" indent="1"/>
    </xf>
    <xf numFmtId="0" fontId="51" fillId="6" borderId="32" xfId="0" applyFont="1" applyFill="1" applyBorder="1" applyAlignment="1">
      <alignment horizontal="left" vertical="center" indent="1"/>
    </xf>
    <xf numFmtId="0" fontId="35" fillId="6" borderId="32" xfId="0" applyFont="1" applyFill="1" applyBorder="1" applyAlignment="1">
      <alignment horizontal="left" vertical="center" indent="1"/>
    </xf>
    <xf numFmtId="0" fontId="34" fillId="6" borderId="32" xfId="0" applyFont="1" applyFill="1" applyBorder="1" applyAlignment="1">
      <alignment horizontal="left" vertical="center" indent="1"/>
    </xf>
    <xf numFmtId="0" fontId="36" fillId="6" borderId="32" xfId="0" applyFont="1" applyFill="1" applyBorder="1" applyAlignment="1">
      <alignment horizontal="left" vertical="center" indent="1"/>
    </xf>
    <xf numFmtId="0" fontId="36" fillId="6" borderId="32" xfId="0" applyFont="1" applyFill="1" applyBorder="1">
      <alignment vertical="center"/>
    </xf>
    <xf numFmtId="0" fontId="38" fillId="0" borderId="32" xfId="0" applyFont="1" applyBorder="1">
      <alignment vertical="center"/>
    </xf>
    <xf numFmtId="0" fontId="34" fillId="6" borderId="32" xfId="0" applyFont="1" applyFill="1" applyBorder="1">
      <alignment vertical="center"/>
    </xf>
    <xf numFmtId="0" fontId="33" fillId="6" borderId="32" xfId="0" applyFont="1" applyFill="1" applyBorder="1" applyAlignment="1">
      <alignment horizontal="left" vertical="center" indent="1"/>
    </xf>
    <xf numFmtId="0" fontId="2" fillId="6" borderId="16" xfId="0" applyFont="1" applyFill="1" applyBorder="1" applyAlignment="1">
      <alignment horizontal="left" vertical="center" wrapText="1" indent="1"/>
    </xf>
    <xf numFmtId="164" fontId="53" fillId="6" borderId="17" xfId="7" applyFont="1" applyFill="1" applyBorder="1" applyAlignment="1">
      <alignment horizontal="center" vertical="center" wrapText="1"/>
    </xf>
    <xf numFmtId="164" fontId="53" fillId="6" borderId="18" xfId="7" applyFont="1" applyFill="1" applyBorder="1" applyAlignment="1">
      <alignment horizontal="center" vertical="center"/>
    </xf>
    <xf numFmtId="164" fontId="53" fillId="6" borderId="10" xfId="7" applyFont="1" applyFill="1" applyBorder="1" applyAlignment="1">
      <alignment horizontal="center" vertical="center" wrapText="1"/>
    </xf>
    <xf numFmtId="164" fontId="53" fillId="6" borderId="11" xfId="7" applyFont="1" applyFill="1" applyBorder="1" applyAlignment="1">
      <alignment horizontal="center" vertical="center" wrapText="1"/>
    </xf>
    <xf numFmtId="0" fontId="13" fillId="6" borderId="9" xfId="0" applyFont="1" applyFill="1" applyBorder="1" applyAlignment="1">
      <alignment horizontal="left" vertical="center" indent="1"/>
    </xf>
    <xf numFmtId="164" fontId="53" fillId="6" borderId="13" xfId="7" applyFont="1" applyFill="1" applyBorder="1" applyAlignment="1">
      <alignment horizontal="center" vertical="center" wrapText="1"/>
    </xf>
    <xf numFmtId="164" fontId="53" fillId="6" borderId="14" xfId="7" applyFont="1" applyFill="1" applyBorder="1" applyAlignment="1">
      <alignment horizontal="center" vertical="center" wrapText="1"/>
    </xf>
    <xf numFmtId="167" fontId="2" fillId="41" borderId="0" xfId="8" applyNumberFormat="1" applyFont="1" applyFill="1" applyBorder="1" applyAlignment="1">
      <alignment horizontal="left" vertical="center" indent="1"/>
    </xf>
    <xf numFmtId="164" fontId="13" fillId="4" borderId="21" xfId="0" applyNumberFormat="1" applyFont="1" applyFill="1" applyBorder="1" applyAlignment="1">
      <alignment horizontal="center" vertical="center" wrapText="1"/>
    </xf>
    <xf numFmtId="164" fontId="13" fillId="4" borderId="23" xfId="0" applyNumberFormat="1" applyFont="1" applyFill="1" applyBorder="1" applyAlignment="1">
      <alignment horizontal="center" vertical="center" wrapText="1"/>
    </xf>
    <xf numFmtId="167" fontId="2" fillId="40" borderId="0" xfId="8" applyNumberFormat="1" applyFont="1" applyFill="1" applyBorder="1" applyAlignment="1">
      <alignment horizontal="left" vertical="center" indent="1"/>
    </xf>
    <xf numFmtId="0" fontId="14" fillId="6" borderId="15" xfId="4" applyFont="1" applyFill="1" applyBorder="1" applyAlignment="1">
      <alignment horizontal="left" vertical="center" wrapText="1" indent="1"/>
    </xf>
    <xf numFmtId="164" fontId="14" fillId="6" borderId="7" xfId="7" applyFont="1" applyFill="1" applyBorder="1" applyAlignment="1">
      <alignment horizontal="center" vertical="center" wrapText="1"/>
    </xf>
    <xf numFmtId="164" fontId="14" fillId="6" borderId="8" xfId="7" applyFont="1" applyFill="1" applyBorder="1" applyAlignment="1">
      <alignment horizontal="center" vertical="center" wrapText="1"/>
    </xf>
    <xf numFmtId="164" fontId="54" fillId="6" borderId="10" xfId="7" applyFont="1" applyFill="1" applyBorder="1" applyAlignment="1">
      <alignment horizontal="center" vertical="center" wrapText="1"/>
    </xf>
    <xf numFmtId="164" fontId="54" fillId="6" borderId="11" xfId="7" applyFont="1" applyFill="1" applyBorder="1" applyAlignment="1">
      <alignment horizontal="center" vertical="center" wrapText="1"/>
    </xf>
    <xf numFmtId="0" fontId="13" fillId="6" borderId="0" xfId="0" applyFont="1" applyFill="1" applyAlignment="1">
      <alignment horizontal="left" vertical="center" indent="1"/>
    </xf>
    <xf numFmtId="167" fontId="13" fillId="0" borderId="0" xfId="11" applyNumberFormat="1" applyFont="1" applyFill="1" applyBorder="1" applyAlignment="1">
      <alignment vertical="center" wrapText="1"/>
    </xf>
    <xf numFmtId="0" fontId="13" fillId="0" borderId="0" xfId="0" applyFont="1" applyAlignment="1">
      <alignment vertical="center" wrapText="1"/>
    </xf>
    <xf numFmtId="167" fontId="24" fillId="0" borderId="0" xfId="8" applyNumberFormat="1" applyFont="1" applyFill="1" applyBorder="1" applyAlignment="1">
      <alignment horizontal="left" vertical="center" indent="1"/>
    </xf>
    <xf numFmtId="164" fontId="24" fillId="0" borderId="0" xfId="6" applyFont="1" applyFill="1" applyAlignment="1">
      <alignment horizontal="center" vertical="center"/>
    </xf>
    <xf numFmtId="0" fontId="19" fillId="6" borderId="16" xfId="0" applyFont="1" applyFill="1" applyBorder="1" applyAlignment="1">
      <alignment horizontal="left" vertical="center" wrapText="1" indent="1"/>
    </xf>
    <xf numFmtId="164" fontId="19" fillId="6" borderId="17" xfId="7" applyFont="1" applyFill="1" applyBorder="1" applyAlignment="1">
      <alignment horizontal="center" vertical="center" wrapText="1"/>
    </xf>
    <xf numFmtId="0" fontId="1" fillId="6" borderId="16" xfId="0" applyFont="1" applyFill="1" applyBorder="1" applyAlignment="1">
      <alignment horizontal="left" vertical="center" wrapText="1" indent="1"/>
    </xf>
    <xf numFmtId="167" fontId="1" fillId="40" borderId="0" xfId="8" applyNumberFormat="1" applyFont="1" applyFill="1" applyBorder="1" applyAlignment="1">
      <alignment horizontal="left" vertical="center" indent="1"/>
    </xf>
    <xf numFmtId="167" fontId="1" fillId="41" borderId="0" xfId="8" applyNumberFormat="1" applyFont="1" applyFill="1" applyBorder="1" applyAlignment="1">
      <alignment horizontal="left" vertical="center" indent="1"/>
    </xf>
    <xf numFmtId="0" fontId="1" fillId="6" borderId="16" xfId="0" applyFont="1" applyFill="1" applyBorder="1" applyAlignment="1">
      <alignment horizontal="left" vertical="center" indent="1"/>
    </xf>
    <xf numFmtId="164" fontId="13" fillId="6" borderId="17" xfId="7" applyFont="1" applyFill="1" applyBorder="1" applyAlignment="1">
      <alignment horizontal="center" vertical="center"/>
    </xf>
    <xf numFmtId="0" fontId="52" fillId="0" borderId="0" xfId="0" applyFont="1" applyAlignment="1">
      <alignment horizontal="left" vertical="center" indent="11"/>
    </xf>
    <xf numFmtId="0" fontId="32" fillId="0" borderId="0" xfId="0" applyFont="1" applyAlignment="1">
      <alignment horizontal="left" vertical="center" indent="11"/>
    </xf>
    <xf numFmtId="0" fontId="51" fillId="6" borderId="32" xfId="0" applyFont="1" applyFill="1" applyBorder="1" applyAlignment="1">
      <alignment horizontal="left" vertical="center" indent="1"/>
    </xf>
    <xf numFmtId="0" fontId="51" fillId="6" borderId="0" xfId="3" applyFont="1" applyFill="1" applyAlignment="1">
      <alignment horizontal="left" vertical="center" wrapText="1" indent="1"/>
    </xf>
    <xf numFmtId="0" fontId="51" fillId="0" borderId="0" xfId="0" applyFont="1" applyAlignment="1">
      <alignment horizontal="left" vertical="center" indent="1"/>
    </xf>
    <xf numFmtId="0" fontId="25" fillId="2" borderId="0" xfId="1" applyFont="1" applyFill="1" applyBorder="1" applyAlignment="1">
      <alignment horizontal="left" vertical="center" indent="10"/>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Amounts" xfId="7" xr:uid="{00000000-0005-0000-0000-000000000000}"/>
    <cellStyle name="Bad" xfId="19" builtinId="27" customBuiltin="1"/>
    <cellStyle name="Bottom border" xfId="9" xr:uid="{00000000-0005-0000-0000-000001000000}"/>
    <cellStyle name="Calculation" xfId="23" builtinId="22" customBuiltin="1"/>
    <cellStyle name="Check Cell" xfId="25" builtinId="23" customBuiltin="1"/>
    <cellStyle name="Comma" xfId="13" builtinId="3" customBuiltin="1"/>
    <cellStyle name="Comma [0]" xfId="14" builtinId="6" customBuiltin="1"/>
    <cellStyle name="Currency" xfId="15" builtinId="4" customBuiltin="1"/>
    <cellStyle name="Currency [0]" xfId="16" builtinId="7" customBuiltin="1"/>
    <cellStyle name="Explanatory Text" xfId="28" builtinId="53" customBuiltin="1"/>
    <cellStyle name="Good" xfId="18"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21" builtinId="20" customBuiltin="1"/>
    <cellStyle name="Left border" xfId="11" xr:uid="{00000000-0005-0000-0000-000006000000}"/>
    <cellStyle name="Linked Cell" xfId="24" builtinId="24" customBuiltin="1"/>
    <cellStyle name="Neutral" xfId="20" builtinId="28" customBuiltin="1"/>
    <cellStyle name="Normal" xfId="0" builtinId="0" customBuiltin="1"/>
    <cellStyle name="Note" xfId="27" builtinId="10" customBuiltin="1"/>
    <cellStyle name="Output" xfId="22" builtinId="21" customBuiltin="1"/>
    <cellStyle name="Per cent" xfId="17" builtinId="5" customBuiltin="1"/>
    <cellStyle name="Right border" xfId="12" xr:uid="{00000000-0005-0000-0000-000008000000}"/>
    <cellStyle name="Summary amounts" xfId="6" xr:uid="{00000000-0005-0000-0000-000009000000}"/>
    <cellStyle name="Summary text" xfId="8" xr:uid="{00000000-0005-0000-0000-00000A000000}"/>
    <cellStyle name="Title" xfId="1" builtinId="15" customBuiltin="1"/>
    <cellStyle name="Top border" xfId="10" xr:uid="{00000000-0005-0000-0000-00000C000000}"/>
    <cellStyle name="Total" xfId="29" builtinId="25" customBuiltin="1"/>
    <cellStyle name="Warning Text" xfId="26" builtinId="11" customBuiltin="1"/>
  </cellStyles>
  <dxfs count="202">
    <dxf>
      <font>
        <b val="0"/>
        <i val="0"/>
        <color rgb="FFC00000"/>
      </font>
    </dxf>
    <dxf>
      <font>
        <b val="0"/>
        <i val="0"/>
        <color rgb="FFC00000"/>
      </font>
    </dxf>
    <dxf>
      <font>
        <b val="0"/>
        <i val="0"/>
        <color rgb="FFC00000"/>
      </font>
    </dxf>
    <dxf>
      <font>
        <b val="0"/>
        <i val="0"/>
        <color rgb="FFC00000"/>
      </font>
    </dxf>
    <dxf>
      <font>
        <b val="0"/>
        <i val="0"/>
        <color rgb="FFC00000"/>
      </font>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protection locked="1" hidden="0"/>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0"/>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0"/>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64" formatCode="&quot;£&quot;#,##0;[Red]\-&quot;£&quot;#,##0"/>
      <fill>
        <patternFill patternType="solid">
          <fgColor indexed="64"/>
          <bgColor rgb="FFDEFFFF"/>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quot;£&quot;#,##0;[Red]\-&quot;£&quot;#,##0"/>
      <fill>
        <patternFill patternType="solid">
          <fgColor indexed="64"/>
          <bgColor rgb="FF8DEFE4"/>
        </patternFill>
      </fill>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quot;£&quot;#,##0;[Red]\-&quot;£&quot;#,##0"/>
      <fill>
        <patternFill patternType="solid">
          <fgColor indexed="64"/>
          <bgColor rgb="FF77CAC1"/>
        </patternFill>
      </fill>
      <alignment horizontal="center" vertical="center" textRotation="0" wrapText="0" indent="0" justifyLastLine="0" shrinkToFit="0" readingOrder="0"/>
    </dxf>
    <dxf>
      <font>
        <b/>
        <i val="0"/>
        <strike val="0"/>
        <condense val="0"/>
        <extend val="0"/>
        <outline val="0"/>
        <shadow val="0"/>
        <u val="none"/>
        <vertAlign val="baseline"/>
        <sz val="12"/>
        <color theme="9"/>
        <name val="Calibri"/>
        <family val="2"/>
        <scheme val="minor"/>
      </font>
      <numFmt numFmtId="167" formatCode="&quot;£&quot;#,##0;[Red]&quot;£&quot;#,##0"/>
      <fill>
        <patternFill patternType="solid">
          <fgColor indexed="64"/>
          <bgColor rgb="FF63A49C"/>
        </patternFill>
      </fill>
      <alignment horizontal="general" vertical="center" textRotation="0" wrapText="0" indent="0" justifyLastLine="0" shrinkToFit="0" readingOrder="0"/>
    </dxf>
    <dxf>
      <font>
        <strike val="0"/>
        <outline val="0"/>
        <shadow val="0"/>
        <u val="none"/>
        <vertAlign val="baseline"/>
        <sz val="12"/>
        <color theme="1" tint="0.34998626667073579"/>
        <name val="Calibri"/>
        <scheme val="minor"/>
      </font>
      <fill>
        <patternFill>
          <fgColor indexed="64"/>
          <bgColor theme="0"/>
        </patternFill>
      </fill>
    </dxf>
    <dxf>
      <font>
        <b/>
        <i val="0"/>
        <strike val="0"/>
        <condense val="0"/>
        <extend val="0"/>
        <outline val="0"/>
        <shadow val="0"/>
        <u val="none"/>
        <vertAlign val="baseline"/>
        <sz val="14"/>
        <color theme="0"/>
        <name val="Calibri"/>
        <family val="2"/>
        <scheme val="minor"/>
      </font>
      <fill>
        <patternFill patternType="solid">
          <fgColor indexed="64"/>
          <bgColor theme="9"/>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numFmt numFmtId="164" formatCode="&quot;£&quot;#,##0;[Red]\-&quot;£&quot;#,##0"/>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numFmt numFmtId="164" formatCode="&quot;£&quot;#,##0;[Red]\-&quot;£&quot;#,##0"/>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numFmt numFmtId="164" formatCode="&quot;£&quot;#,##0;[Red]\-&quot;£&quot;#,##0"/>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protection locked="1" hidden="0"/>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0"/>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0"/>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strike val="0"/>
        <outline val="0"/>
        <shadow val="0"/>
        <u val="none"/>
        <vertAlign val="baseline"/>
        <sz val="14"/>
        <color theme="1" tint="0.34998626667073579"/>
        <name val="Calibri"/>
        <scheme val="minor"/>
      </font>
      <fill>
        <patternFill patternType="none">
          <fgColor indexed="64"/>
          <bgColor theme="0"/>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dxf>
    <dxf>
      <border>
        <top style="thin">
          <color theme="0" tint="-0.14996795556505021"/>
        </top>
      </border>
    </dxf>
    <dxf>
      <font>
        <b/>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none"/>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none"/>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none"/>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none"/>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none"/>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scheme val="none"/>
      </font>
      <fill>
        <patternFill>
          <fgColor indexed="64"/>
          <bgColor theme="0"/>
        </patternFill>
      </fill>
      <alignment horizontal="left" vertical="center" textRotation="0" indent="1" justifyLastLine="0" shrinkToFit="0" readingOrder="0"/>
    </dxf>
    <dxf>
      <border>
        <top style="thin">
          <color theme="0" tint="-0.14996795556505021"/>
        </top>
      </border>
    </dxf>
    <dxf>
      <font>
        <b val="0"/>
        <i val="0"/>
        <strike val="0"/>
        <outline val="0"/>
        <shadow val="0"/>
        <u val="none"/>
        <vertAlign val="baseline"/>
        <sz val="12"/>
        <color theme="1" tint="0.34998626667073579"/>
        <name val="Calibri"/>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none"/>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family val="2"/>
        <scheme val="none"/>
      </font>
      <numFmt numFmtId="0" formatCode="General"/>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wrapText="1"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3743705557422"/>
        </bottom>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b val="0"/>
        <i val="0"/>
        <strike val="0"/>
        <outline val="0"/>
        <shadow val="0"/>
        <u val="none"/>
        <vertAlign val="baseline"/>
        <sz val="12"/>
        <color theme="1" tint="0.34998626667073579"/>
        <name val="Calibri"/>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b val="0"/>
        <i val="0"/>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b val="0"/>
        <i val="0"/>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general" vertical="center" textRotation="0" wrapText="1" indent="0" justifyLastLine="0" shrinkToFit="0" readingOrder="0"/>
    </dxf>
    <dxf>
      <border>
        <bottom style="thin">
          <color theme="0" tint="-0.14996795556505021"/>
        </bottom>
      </border>
    </dxf>
    <dxf>
      <font>
        <b val="0"/>
        <i val="0"/>
        <strike val="0"/>
        <outline val="0"/>
        <shadow val="0"/>
        <u val="none"/>
        <vertAlign val="baseline"/>
        <sz val="14"/>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0" formatCode="General"/>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6795556505021"/>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6795556505021"/>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font>
        <b/>
        <i val="0"/>
        <strike val="0"/>
        <outline val="0"/>
        <shadow val="0"/>
        <u val="none"/>
        <vertAlign val="baseline"/>
        <sz val="14"/>
        <color theme="1" tint="0.34998626667073579"/>
        <name val="Calibri"/>
        <family val="2"/>
        <scheme val="minor"/>
      </font>
      <numFmt numFmtId="0" formatCode="General"/>
      <fill>
        <patternFill patternType="none">
          <fgColor indexed="64"/>
          <bgColor theme="0"/>
        </patternFill>
      </fill>
      <alignment horizontal="left" vertical="center" textRotation="0" wrapText="1" indent="1"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border>
        <top style="thin">
          <color theme="0" tint="-0.14996795556505021"/>
        </top>
      </border>
    </dxf>
    <dxf>
      <font>
        <strike val="0"/>
        <outline val="0"/>
        <shadow val="0"/>
        <u val="none"/>
        <vertAlign val="baseline"/>
        <sz val="12"/>
        <color theme="1" tint="0.34998626667073579"/>
        <name val="Calibri"/>
        <family val="2"/>
        <scheme val="minor"/>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border diagonalUp="0" diagonalDown="0">
        <left/>
        <right/>
        <top/>
        <bottom/>
      </border>
    </dxf>
    <dxf>
      <font>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strike val="0"/>
        <outline val="0"/>
        <shadow val="0"/>
        <u val="none"/>
        <vertAlign val="baseline"/>
        <sz val="12"/>
        <color theme="1" tint="0.34998626667073579"/>
        <name val="Calibri"/>
        <scheme val="minor"/>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vertical style="thin">
          <color theme="0" tint="-0.14996795556505021"/>
        </vertical>
        <horizontal style="thin">
          <color theme="0" tint="-0.14996795556505021"/>
        </horizontal>
      </border>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6795556505021"/>
        </right>
        <top style="thin">
          <color theme="0" tint="-0.14996795556505021"/>
        </top>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wrapText="0" indent="1" justifyLastLine="0" shrinkToFit="0" readingOrder="0"/>
    </dxf>
    <dxf>
      <border>
        <top style="thin">
          <color theme="0" tint="-0.14996795556505021"/>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14996795556505021"/>
        </left>
        <right style="thin">
          <color theme="0" tint="-0.14996795556505021"/>
        </right>
        <top/>
        <bottom/>
        <vertical style="thin">
          <color theme="0" tint="-0.14996795556505021"/>
        </vertical>
        <horizontal/>
      </border>
    </dxf>
    <dxf>
      <font>
        <strike val="0"/>
        <outline val="0"/>
        <shadow val="0"/>
        <u val="none"/>
        <vertAlign val="baseline"/>
        <sz val="12"/>
        <color theme="1" tint="0.34998626667073579"/>
        <name val="Calibri"/>
        <scheme val="minor"/>
      </font>
      <fill>
        <patternFill patternType="none">
          <fgColor indexed="64"/>
          <bgColor theme="0"/>
        </patternFill>
      </fill>
      <alignment horizontal="left" vertical="center" textRotation="0" wrapText="1" indent="1" justifyLastLine="0" shrinkToFit="0" readingOrder="0"/>
    </dxf>
    <dxf>
      <border>
        <bottom style="thin">
          <color theme="0" tint="-0.14996795556505021"/>
        </bottom>
      </border>
    </dxf>
    <dxf>
      <font>
        <b/>
        <i val="0"/>
        <strike val="0"/>
        <outline val="0"/>
        <shadow val="0"/>
        <u val="none"/>
        <vertAlign val="baseline"/>
        <sz val="14"/>
        <color theme="1" tint="0.34998626667073579"/>
        <name val="Calibri"/>
        <family val="2"/>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top style="thin">
          <color theme="0" tint="-0.14993743705557422"/>
        </top>
        <bottom style="thin">
          <color theme="0" tint="-0.149906918546098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top style="thin">
          <color theme="0" tint="-0.14993743705557422"/>
        </top>
        <bottom style="thin">
          <color theme="0" tint="-0.14993743705557422"/>
        </bottom>
        <vertical style="thin">
          <color theme="0" tint="-0.14993743705557422"/>
        </vertical>
        <horizontal style="thin">
          <color theme="0" tint="-0.14993743705557422"/>
        </horizontal>
      </border>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style="thin">
          <color theme="0" tint="-0.14993743705557422"/>
        </right>
        <top style="thin">
          <color theme="0" tint="-0.14993743705557422"/>
        </top>
        <bottom style="thin">
          <color theme="0" tint="-0.149906918546098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b val="0"/>
        <i val="0"/>
        <strike val="0"/>
        <condense val="0"/>
        <extend val="0"/>
        <outline val="0"/>
        <shadow val="0"/>
        <u val="none"/>
        <vertAlign val="baseline"/>
        <sz val="12"/>
        <color theme="1" tint="0.34998626667073579"/>
        <name val="Calibri"/>
        <family val="2"/>
        <scheme val="minor"/>
      </font>
      <numFmt numFmtId="164" formatCode="&quot;£&quot;#,##0;[Red]\-&quot;£&quot;#,##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14993743705557422"/>
        </left>
        <right style="thin">
          <color theme="0" tint="-0.14993743705557422"/>
        </right>
        <top style="thin">
          <color theme="0" tint="-0.14993743705557422"/>
        </top>
        <bottom style="thin">
          <color theme="0" tint="-0.14990691854609822"/>
        </bottom>
      </border>
    </dxf>
    <dxf>
      <font>
        <strike val="0"/>
        <outline val="0"/>
        <shadow val="0"/>
        <u val="none"/>
        <vertAlign val="baseline"/>
        <sz val="12"/>
        <color theme="1" tint="0.34998626667073579"/>
        <name val="Calibri"/>
        <scheme val="minor"/>
      </font>
      <numFmt numFmtId="164" formatCode="&quot;£&quot;#,##0;[Red]\-&quot;£&quot;#,##0"/>
      <fill>
        <patternFill>
          <fgColor indexed="64"/>
          <bgColor theme="0"/>
        </patternFill>
      </fill>
      <alignment horizontal="center" vertical="center" textRotation="0" indent="0" justifyLastLine="0" shrinkToFit="0" readingOrder="0"/>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14993743705557422"/>
        </right>
        <top style="thin">
          <color theme="0" tint="-0.14993743705557422"/>
        </top>
        <bottom style="thin">
          <color theme="0" tint="-0.14990691854609822"/>
        </bottom>
      </border>
    </dxf>
    <dxf>
      <font>
        <strike val="0"/>
        <outline val="0"/>
        <shadow val="0"/>
        <u val="none"/>
        <vertAlign val="baseline"/>
        <sz val="12"/>
        <color theme="1"/>
        <name val="Calibri"/>
        <family val="2"/>
        <scheme val="minor"/>
      </font>
      <fill>
        <patternFill>
          <fgColor indexed="64"/>
          <bgColor theme="0"/>
        </patternFill>
      </fill>
      <alignment horizontal="left" vertical="center" textRotation="0" indent="1" justifyLastLine="0" shrinkToFit="0" readingOrder="0"/>
      <border diagonalUp="0" diagonalDown="0">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border>
        <top style="thin">
          <color theme="0" tint="-0.14993743705557422"/>
        </top>
      </border>
    </dxf>
    <dxf>
      <font>
        <strike val="0"/>
        <outline val="0"/>
        <shadow val="0"/>
        <u val="none"/>
        <vertAlign val="baseline"/>
        <sz val="12"/>
        <color theme="1" tint="0.34998626667073579"/>
        <name val="Calibri"/>
        <family val="2"/>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dxf>
    <dxf>
      <border>
        <bottom style="thin">
          <color theme="0" tint="-0.14993743705557422"/>
        </bottom>
      </border>
    </dxf>
    <dxf>
      <font>
        <strike val="0"/>
        <outline val="0"/>
        <shadow val="0"/>
        <u val="none"/>
        <vertAlign val="baseline"/>
        <sz val="12"/>
        <color theme="1" tint="0.34998626667073579"/>
        <name val="Calibri"/>
        <scheme val="minor"/>
      </font>
      <fill>
        <patternFill>
          <fgColor indexed="64"/>
          <bgColor theme="0"/>
        </patternFill>
      </fill>
      <alignment horizontal="left" vertical="center" textRotation="0" indent="1" justifyLastLine="0" shrinkToFit="0" readingOrder="0"/>
      <border diagonalUp="0" diagonalDown="0">
        <left style="thin">
          <color theme="0" tint="-0.14993743705557422"/>
        </left>
        <right style="thin">
          <color theme="0" tint="-0.14993743705557422"/>
        </right>
        <top/>
        <bottom/>
        <vertical style="thin">
          <color theme="0" tint="-0.14993743705557422"/>
        </vertical>
        <horizontal style="thin">
          <color theme="0" tint="-0.14993743705557422"/>
        </horizontal>
      </border>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TableStyleMedium2" defaultPivotStyle="PivotStyleLight16">
    <tableStyle name="ActualMonthlyIncome" pivot="0" count="3" xr9:uid="{00000000-0011-0000-FFFF-FFFF00000000}">
      <tableStyleElement type="wholeTable" dxfId="201"/>
      <tableStyleElement type="headerRow" dxfId="200"/>
      <tableStyleElement type="firstColumn" dxfId="199"/>
    </tableStyle>
    <tableStyle name="Monthly Family Budget" pivot="0" count="4" xr9:uid="{00000000-0011-0000-FFFF-FFFF01000000}">
      <tableStyleElement type="wholeTable" dxfId="198"/>
      <tableStyleElement type="headerRow" dxfId="197"/>
      <tableStyleElement type="totalRow" dxfId="196"/>
      <tableStyleElement type="firstRowStripe" dxfId="1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AA8D9"/>
      <color rgb="FF63A49C"/>
      <color rgb="FFDEFFFF"/>
      <color rgb="FF8DEFE4"/>
      <color rgb="FF77CAC1"/>
      <color rgb="FF71C0B7"/>
      <color rgb="FFE52A2A"/>
      <color rgb="FFED42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222077</xdr:rowOff>
    </xdr:from>
    <xdr:to>
      <xdr:col>1</xdr:col>
      <xdr:colOff>731520</xdr:colOff>
      <xdr:row>1</xdr:row>
      <xdr:rowOff>953597</xdr:rowOff>
    </xdr:to>
    <xdr:pic>
      <xdr:nvPicPr>
        <xdr:cNvPr id="4" name="Graphic 3" descr="Family with two children">
          <a:extLst>
            <a:ext uri="{FF2B5EF4-FFF2-40B4-BE49-F238E27FC236}">
              <a16:creationId xmlns:a16="http://schemas.microsoft.com/office/drawing/2014/main" id="{993BEB2B-8E77-474E-A0D1-B040AAD68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69571" y="473810"/>
          <a:ext cx="731520" cy="7315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9:E32" totalsRowCount="1" headerRowDxfId="194" dataDxfId="192" totalsRowDxfId="191" headerRowBorderDxfId="193" totalsRowBorderDxfId="190">
  <tableColumns count="4">
    <tableColumn id="1" xr3:uid="{00000000-0010-0000-0000-000001000000}" name="Housing" totalsRowLabel="Total" dataDxfId="189" totalsRowDxfId="188"/>
    <tableColumn id="2" xr3:uid="{00000000-0010-0000-0000-000002000000}" name="Projected_x000a_Cost" totalsRowFunction="sum" dataDxfId="187" totalsRowDxfId="186" dataCellStyle="Amounts"/>
    <tableColumn id="3" xr3:uid="{00000000-0010-0000-0000-000003000000}" name="Actual_x000a_Cost" totalsRowFunction="sum" dataDxfId="185" totalsRowDxfId="184" dataCellStyle="Amounts"/>
    <tableColumn id="4" xr3:uid="{00000000-0010-0000-0000-000004000000}" name="Difference" totalsRowFunction="sum" dataDxfId="183" totalsRowDxfId="182" dataCellStyle="Amounts">
      <calculatedColumnFormula>Housing[[#This Row],[Projected
Cost]]-Housing[[#This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xes" displayName="Taxes" ref="G57:J61" totalsRowCount="1" headerRowDxfId="75" dataDxfId="73" totalsRowDxfId="72" headerRowBorderDxfId="74" totalsRowBorderDxfId="71">
  <tableColumns count="4">
    <tableColumn id="1" xr3:uid="{00000000-0010-0000-0900-000001000000}" name="Taxes" totalsRowLabel="Total" dataDxfId="70" totalsRowDxfId="69"/>
    <tableColumn id="2" xr3:uid="{00000000-0010-0000-0900-000002000000}" name="Projected _x000a_Cost" totalsRowFunction="sum" dataDxfId="68" totalsRowDxfId="67" dataCellStyle="Amounts" totalsRowCellStyle="Amounts"/>
    <tableColumn id="3" xr3:uid="{00000000-0010-0000-0900-000003000000}" name="Actual _x000a_Cost" totalsRowFunction="sum" dataDxfId="66" totalsRowDxfId="65" dataCellStyle="Amounts" totalsRowCellStyle="Amounts"/>
    <tableColumn id="4" xr3:uid="{00000000-0010-0000-0900-000004000000}" name="Difference" totalsRowFunction="sum" dataDxfId="64" totalsRowDxfId="63" dataCellStyle="Amounts" totalsRowCellStyle="Amounts">
      <calculatedColumnFormula>Taxes[[#This Row],[Projected 
Cost]]-Taxes[[#This Row],[Actual 
Cost]]</calculatedColumnFormula>
    </tableColumn>
  </tableColumns>
  <tableStyleInfo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avings" displayName="Savings" ref="B99:E105" totalsRowCount="1" headerRowDxfId="62" dataDxfId="60" totalsRowDxfId="58" headerRowBorderDxfId="61" tableBorderDxfId="59" totalsRowBorderDxfId="57">
  <tableColumns count="4">
    <tableColumn id="1" xr3:uid="{00000000-0010-0000-0A00-000001000000}" name="Savings/Investments" totalsRowLabel="Total" dataDxfId="56" totalsRowDxfId="55"/>
    <tableColumn id="2" xr3:uid="{00000000-0010-0000-0A00-000002000000}" name="Projected_x000a_Cost" totalsRowFunction="sum" dataDxfId="54" totalsRowDxfId="53" dataCellStyle="Amounts" totalsRowCellStyle="Amounts"/>
    <tableColumn id="3" xr3:uid="{00000000-0010-0000-0A00-000003000000}" name="Actual_x000a_Cost" totalsRowFunction="sum" dataDxfId="52" totalsRowDxfId="51" dataCellStyle="Amounts" totalsRowCellStyle="Amounts"/>
    <tableColumn id="4" xr3:uid="{00000000-0010-0000-0A00-000004000000}" name="Difference" totalsRowFunction="sum" dataDxfId="50" totalsRowDxfId="49" dataCellStyle="Amounts" totalsRowCellStyle="Amounts">
      <calculatedColumnFormula>Savings[[#This Row],[Projected
Cost]]-Savings[[#This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Gifts" displayName="Gifts" ref="G87:J92" totalsRowCount="1" headerRowDxfId="48" dataDxfId="46" totalsRowDxfId="45" headerRowBorderDxfId="47" totalsRowBorderDxfId="44">
  <tableColumns count="4">
    <tableColumn id="1" xr3:uid="{00000000-0010-0000-0B00-000001000000}" name="Gifts and Donations" totalsRowLabel="Total" dataDxfId="43" totalsRowDxfId="42"/>
    <tableColumn id="2" xr3:uid="{00000000-0010-0000-0B00-000002000000}" name="Projected_x000a_Cost" totalsRowFunction="sum" dataDxfId="41" totalsRowDxfId="40" dataCellStyle="Amounts"/>
    <tableColumn id="3" xr3:uid="{00000000-0010-0000-0B00-000003000000}" name="Actual_x000a_Cost" totalsRowFunction="sum" dataDxfId="39" totalsRowDxfId="38" dataCellStyle="Amounts"/>
    <tableColumn id="4" xr3:uid="{00000000-0010-0000-0B00-000004000000}" name="Difference" totalsRowFunction="sum" dataDxfId="37" totalsRowDxfId="36" dataCellStyle="Amounts">
      <calculatedColumnFormula>Gifts[[#This Row],[Projected
Cost]]-Gifts[[#This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Legal" displayName="Legal" ref="B90:E95" totalsRowCount="1" headerRowDxfId="35" dataDxfId="33" totalsRowDxfId="32" headerRowBorderDxfId="34" totalsRowBorderDxfId="31">
  <tableColumns count="4">
    <tableColumn id="1" xr3:uid="{00000000-0010-0000-0C00-000001000000}" name="Legal" totalsRowLabel="Total" totalsRowDxfId="30"/>
    <tableColumn id="2" xr3:uid="{00000000-0010-0000-0C00-000002000000}" name="Projected_x000a_Cost" totalsRowFunction="sum" dataDxfId="29" totalsRowDxfId="28" dataCellStyle="Amounts" totalsRowCellStyle="Amounts"/>
    <tableColumn id="3" xr3:uid="{00000000-0010-0000-0C00-000003000000}" name="Actual_x000a_Cost" totalsRowFunction="sum" dataDxfId="27" totalsRowDxfId="26" dataCellStyle="Amounts" totalsRowCellStyle="Amounts"/>
    <tableColumn id="4" xr3:uid="{00000000-0010-0000-0C00-000004000000}" name="Difference" totalsRowFunction="sum" dataDxfId="25" totalsRowDxfId="24" dataCellStyle="Amounts" totalsRowCellStyle="Amounts">
      <calculatedColumnFormula>Legal[[#This Row],[Projected
Cost]]-Legal[[#This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Summary" displayName="Summary" ref="B4:E5" totalsRowShown="0" headerRowDxfId="23" dataDxfId="22" headerRowCellStyle="Heading 1">
  <autoFilter ref="B4:E5" xr:uid="{00000000-0009-0000-0100-00000E000000}">
    <filterColumn colId="0" hiddenButton="1"/>
    <filterColumn colId="1" hiddenButton="1"/>
    <filterColumn colId="2" hiddenButton="1"/>
    <filterColumn colId="3" hiddenButton="1"/>
  </autoFilter>
  <tableColumns count="4">
    <tableColumn id="1" xr3:uid="{00000000-0010-0000-1000-000001000000}" name="Summary " dataDxfId="21" dataCellStyle="Bottom border"/>
    <tableColumn id="2" xr3:uid="{00000000-0010-0000-1000-000002000000}" name="Total_x000a_Projected Cost" dataDxfId="20" dataCellStyle="Bottom border">
      <calculatedColumnFormula>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Cost]]+Gifts16[[#Totals],[Projected
Cost]]</calculatedColumnFormula>
    </tableColumn>
    <tableColumn id="3" xr3:uid="{00000000-0010-0000-1000-000003000000}" name="Total_x000a_Actual Cost" dataDxfId="19" dataCellStyle="Bottom border">
      <calculatedColumnFormula>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Cost]]+Gifts16[[#Totals],[Actual
Cost]]</calculatedColumnFormula>
    </tableColumn>
    <tableColumn id="4" xr3:uid="{00000000-0010-0000-1000-000004000000}" name="Total_x000a_Difference" dataDxfId="18" dataCellStyle="Bottom border">
      <calculatedColumnFormula>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Gifts16[[#Totals],[Difference]]</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Total Projected and Actual Costs, and Total Difference are auto calculated in this summary 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E890287-4515-9148-8099-E21ED9A5995B}" name="Gifts16" displayName="Gifts16" ref="G98:J106" totalsRowCount="1" headerRowDxfId="17" dataDxfId="15" totalsRowDxfId="14" headerRowBorderDxfId="16" totalsRowBorderDxfId="13">
  <tableColumns count="4">
    <tableColumn id="1" xr3:uid="{54D7886A-31D8-F249-80DB-E188AE9B83DD}" name="Gifts and Donations" totalsRowLabel="Total" dataDxfId="12" totalsRowDxfId="11"/>
    <tableColumn id="2" xr3:uid="{B671BCB8-B586-C94E-BA8F-3AB3E027E478}" name="Projected_x000a_Cost" totalsRowFunction="sum" dataDxfId="10" totalsRowDxfId="9" dataCellStyle="Amounts"/>
    <tableColumn id="3" xr3:uid="{4E06DD59-AD41-1242-8B95-EF4362C7838B}" name="Actual_x000a_Cost" totalsRowFunction="sum" dataDxfId="8" totalsRowDxfId="7" dataCellStyle="Amounts"/>
    <tableColumn id="4" xr3:uid="{BBB74B5B-A1AE-FF4F-95B0-42FEEC1704B6}" name="Difference" totalsRowFunction="sum" dataDxfId="6" totalsRowDxfId="5" dataCellStyle="Amounts">
      <calculatedColumnFormula>Gifts16[[#This Row],[Projected
Cost]]-Gifts16[[#This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ransportation" displayName="Transportation" ref="B35:E48" totalsRowCount="1" headerRowDxfId="181" dataDxfId="179" totalsRowDxfId="178" headerRowBorderDxfId="180" totalsRowBorderDxfId="177">
  <tableColumns count="4">
    <tableColumn id="1" xr3:uid="{00000000-0010-0000-0100-000001000000}" name="Column1" totalsRowLabel="Total" dataDxfId="176" totalsRowDxfId="175"/>
    <tableColumn id="2" xr3:uid="{00000000-0010-0000-0100-000002000000}" name="Projected_x000a_Cost" totalsRowFunction="sum" dataDxfId="174" totalsRowDxfId="173" dataCellStyle="Amounts" totalsRowCellStyle="Amounts"/>
    <tableColumn id="3" xr3:uid="{00000000-0010-0000-0100-000003000000}" name="Actual_x000a_Cost" totalsRowFunction="sum" dataDxfId="172" totalsRowDxfId="171" dataCellStyle="Amounts" totalsRowCellStyle="Amounts"/>
    <tableColumn id="4" xr3:uid="{00000000-0010-0000-0100-000004000000}" name="Difference" totalsRowFunction="sum" dataDxfId="170" totalsRowDxfId="169" dataCellStyle="Amounts" totalsRowCellStyle="Amounts">
      <calculatedColumnFormula>Transportation[[#This Row],[Projected
Cost]]-Transportation[[#This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surance" displayName="Insurance" ref="B51:E59" totalsRowCount="1" headerRowDxfId="168" dataDxfId="166" totalsRowDxfId="164" headerRowBorderDxfId="167" tableBorderDxfId="165" totalsRowBorderDxfId="163">
  <tableColumns count="4">
    <tableColumn id="1" xr3:uid="{00000000-0010-0000-0200-000001000000}" name="Insurance" totalsRowLabel="Total" dataDxfId="162" totalsRowDxfId="161"/>
    <tableColumn id="2" xr3:uid="{00000000-0010-0000-0200-000002000000}" name="Projected_x000a_Cost" totalsRowFunction="sum" dataDxfId="160" totalsRowDxfId="159" dataCellStyle="Amounts" totalsRowCellStyle="Amounts"/>
    <tableColumn id="3" xr3:uid="{00000000-0010-0000-0200-000003000000}" name="Actual_x000a_Cost" totalsRowFunction="sum" dataDxfId="158" totalsRowDxfId="157" dataCellStyle="Amounts" totalsRowCellStyle="Amounts"/>
    <tableColumn id="4" xr3:uid="{00000000-0010-0000-0200-000004000000}" name="Difference" totalsRowFunction="sum" dataDxfId="156" totalsRowDxfId="155" dataCellStyle="Amounts" totalsRowCellStyle="Amounts">
      <calculatedColumnFormula>Insurance[[#This Row],[Projected
Cost]]-Insurance[[#This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od" displayName="Food" ref="B65:E71" totalsRowCount="1" headerRowDxfId="154" dataDxfId="153" totalsRowDxfId="152" totalsRowBorderDxfId="151">
  <tableColumns count="4">
    <tableColumn id="1" xr3:uid="{00000000-0010-0000-0300-000001000000}" name="Column1" totalsRowLabel="Total" dataDxfId="150" totalsRowDxfId="149"/>
    <tableColumn id="2" xr3:uid="{00000000-0010-0000-0300-000002000000}" name="Projected_x000a_Cost" totalsRowFunction="sum" dataDxfId="148" totalsRowDxfId="147" dataCellStyle="Amounts" totalsRowCellStyle="Amounts"/>
    <tableColumn id="3" xr3:uid="{00000000-0010-0000-0300-000003000000}" name="Actual_x000a_Cost" totalsRowFunction="sum" dataDxfId="146" totalsRowDxfId="145" dataCellStyle="Amounts" totalsRowCellStyle="Amounts"/>
    <tableColumn id="4" xr3:uid="{00000000-0010-0000-0300-000004000000}" name="Difference" totalsRowFunction="sum" dataDxfId="144" totalsRowDxfId="143" dataCellStyle="Amounts" totalsRowCellStyle="Amounts">
      <calculatedColumnFormula>Food[[#This Row],[Projected
Cost]]-Food[[#This Row],[Actual
Cost]]</calculatedColumnFormula>
    </tableColumn>
  </tableColumns>
  <tableStyleInfo name="TableStyleLight4" showFirstColumn="0" showLastColumn="0" showRowStripes="0"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Children" displayName="Children" ref="B75:E87" totalsRowCount="1" headerRowDxfId="142" dataDxfId="140" totalsRowDxfId="139" headerRowBorderDxfId="141" totalsRowBorderDxfId="138">
  <tableColumns count="4">
    <tableColumn id="1" xr3:uid="{00000000-0010-0000-0400-000001000000}" name="Children" totalsRowLabel="Total" dataDxfId="137" totalsRowDxfId="136"/>
    <tableColumn id="2" xr3:uid="{00000000-0010-0000-0400-000002000000}" name="Projected_x000a_Cost" totalsRowFunction="sum" dataDxfId="135" totalsRowDxfId="134" dataCellStyle="Amounts"/>
    <tableColumn id="3" xr3:uid="{00000000-0010-0000-0400-000003000000}" name="Actual_x000a_Cost" totalsRowFunction="sum" dataDxfId="133" totalsRowDxfId="132" dataCellStyle="Amounts"/>
    <tableColumn id="4" xr3:uid="{00000000-0010-0000-0400-000004000000}" name="Difference" totalsRowFunction="sum" dataDxfId="131" totalsRowDxfId="130" dataCellStyle="Amounts">
      <calculatedColumnFormula>Children[[#This Row],[Projected
Cost]]-Children[[#This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ets" displayName="Pets" ref="G77:J84" totalsRowCount="1" headerRowDxfId="129" dataDxfId="127" totalsRowDxfId="126" headerRowBorderDxfId="128" totalsRowBorderDxfId="125">
  <tableColumns count="4">
    <tableColumn id="1" xr3:uid="{00000000-0010-0000-0500-000001000000}" name="Pets" totalsRowLabel="Total" dataDxfId="124" totalsRowDxfId="123"/>
    <tableColumn id="2" xr3:uid="{00000000-0010-0000-0500-000002000000}" name="Projected_x000a_Cost" totalsRowFunction="sum" dataDxfId="122" totalsRowDxfId="121" dataCellStyle="Amounts"/>
    <tableColumn id="3" xr3:uid="{00000000-0010-0000-0500-000003000000}" name="Actual_x000a_Cost" totalsRowFunction="sum" dataDxfId="120" totalsRowDxfId="119" dataCellStyle="Amounts"/>
    <tableColumn id="4" xr3:uid="{00000000-0010-0000-0500-000004000000}" name="Difference" totalsRowFunction="sum" dataDxfId="118" totalsRowDxfId="117" dataCellStyle="Amounts">
      <calculatedColumnFormula>Pets[[#This Row],[Projected
Cost]]-Pets[[#This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ersonalCare" displayName="PersonalCare" ref="G64:J72" totalsRowCount="1" headerRowDxfId="116" dataDxfId="114" totalsRowDxfId="112" headerRowBorderDxfId="115" tableBorderDxfId="113" totalsRowBorderDxfId="111">
  <tableColumns count="4">
    <tableColumn id="1" xr3:uid="{00000000-0010-0000-0600-000001000000}" name="Personal Care" totalsRowLabel="Total" dataDxfId="110" totalsRowDxfId="109"/>
    <tableColumn id="2" xr3:uid="{00000000-0010-0000-0600-000002000000}" name="Projected_x000a_Cost" totalsRowFunction="sum" dataDxfId="108" totalsRowDxfId="107" dataCellStyle="Amounts" totalsRowCellStyle="Amounts"/>
    <tableColumn id="3" xr3:uid="{00000000-0010-0000-0600-000003000000}" name="Actual_x000a_Cost" totalsRowFunction="sum" dataDxfId="106" totalsRowDxfId="105" dataCellStyle="Amounts" totalsRowCellStyle="Amounts"/>
    <tableColumn id="4" xr3:uid="{00000000-0010-0000-0600-000004000000}" name="Difference" totalsRowFunction="sum" dataDxfId="104" totalsRowDxfId="103" dataCellStyle="Amounts" totalsRowCellStyle="Amounts">
      <calculatedColumnFormula>PersonalCare[[#This Row],[Projected
Cost]]-PersonalCare[[#This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ntertainment" displayName="Entertainment" ref="G43:J54" totalsRowCount="1" headerRowDxfId="102" dataDxfId="100" totalsRowDxfId="99" headerRowBorderDxfId="101" totalsRowBorderDxfId="98">
  <tableColumns count="4">
    <tableColumn id="1" xr3:uid="{00000000-0010-0000-0700-000001000000}" name="Entertainment" totalsRowLabel="Total" dataDxfId="97" totalsRowDxfId="96"/>
    <tableColumn id="2" xr3:uid="{00000000-0010-0000-0700-000002000000}" name="Projected_x000a_Cost" totalsRowFunction="sum" dataDxfId="95" totalsRowDxfId="94" dataCellStyle="Amounts"/>
    <tableColumn id="3" xr3:uid="{00000000-0010-0000-0700-000003000000}" name="Actual_x000a_Cost" totalsRowFunction="sum" dataDxfId="93" totalsRowDxfId="92" dataCellStyle="Amounts"/>
    <tableColumn id="4" xr3:uid="{00000000-0010-0000-0700-000004000000}" name="Difference" totalsRowFunction="sum" dataDxfId="91" totalsRowDxfId="90" dataCellStyle="Amounts">
      <calculatedColumnFormula>Entertainment[[#This Row],[Projected
Cost]]-Entertainment[[#This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Loans" displayName="Loans" ref="G32:J39" totalsRowCount="1" headerRowDxfId="89" dataDxfId="87" totalsRowDxfId="85" headerRowBorderDxfId="88" tableBorderDxfId="86" totalsRowBorderDxfId="84">
  <tableColumns count="4">
    <tableColumn id="1" xr3:uid="{00000000-0010-0000-0800-000001000000}" name="Loans" totalsRowLabel="Total" dataDxfId="83" totalsRowDxfId="82"/>
    <tableColumn id="2" xr3:uid="{00000000-0010-0000-0800-000002000000}" name="Projected_x000a_Cost" totalsRowFunction="sum" dataDxfId="81" totalsRowDxfId="80" dataCellStyle="Amounts" totalsRowCellStyle="Amounts"/>
    <tableColumn id="3" xr3:uid="{00000000-0010-0000-0800-000003000000}" name="Actual_x000a_Cost" totalsRowFunction="sum" dataDxfId="79" totalsRowDxfId="78" dataCellStyle="Amounts" totalsRowCellStyle="Amounts"/>
    <tableColumn id="4" xr3:uid="{00000000-0010-0000-0800-000004000000}" name="Difference" totalsRowFunction="sum" dataDxfId="77" totalsRowDxfId="76" dataCellStyle="Amounts" totalsRowCellStyle="Amounts">
      <calculatedColumnFormula>Loans[[#This Row],[Projected
Cost]]-Loans[[#This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Sample expense category and sample expenses related to the sample category are in this table. Enter projected and actual costs. The difference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06"/>
  <sheetViews>
    <sheetView showGridLines="0" tabSelected="1" topLeftCell="B54" zoomScale="90" zoomScaleNormal="90" workbookViewId="0">
      <selection activeCell="N63" sqref="N63"/>
    </sheetView>
  </sheetViews>
  <sheetFormatPr baseColWidth="10" defaultColWidth="8.83203125" defaultRowHeight="30" customHeight="1" x14ac:dyDescent="0.2"/>
  <cols>
    <col min="1" max="1" width="1.5" customWidth="1"/>
    <col min="2" max="2" width="27.5" customWidth="1"/>
    <col min="3" max="3" width="20" customWidth="1"/>
    <col min="4" max="4" width="18.5" customWidth="1"/>
    <col min="5" max="5" width="22" customWidth="1"/>
    <col min="6" max="6" width="10.5" customWidth="1"/>
    <col min="7" max="7" width="32.33203125" customWidth="1"/>
    <col min="8" max="8" width="25.83203125" customWidth="1"/>
    <col min="9" max="9" width="18.5" style="5" customWidth="1"/>
    <col min="10" max="10" width="22" customWidth="1"/>
    <col min="11" max="11" width="2.5" customWidth="1"/>
  </cols>
  <sheetData>
    <row r="1" spans="2:10" ht="20" customHeight="1" x14ac:dyDescent="0.2"/>
    <row r="2" spans="2:10" ht="95" customHeight="1" x14ac:dyDescent="0.2">
      <c r="B2" s="136" t="s">
        <v>0</v>
      </c>
      <c r="C2" s="137"/>
      <c r="D2" s="137"/>
      <c r="E2" s="137"/>
      <c r="F2" s="137"/>
      <c r="G2" s="137"/>
      <c r="H2" s="137"/>
    </row>
    <row r="3" spans="2:10" ht="15" customHeight="1" x14ac:dyDescent="0.2">
      <c r="B3" s="141"/>
      <c r="C3" s="141"/>
      <c r="D3" s="141"/>
      <c r="E3" s="141"/>
      <c r="F3" s="141"/>
      <c r="G3" s="141"/>
      <c r="H3" s="141"/>
      <c r="I3" s="4"/>
      <c r="J3" s="3"/>
    </row>
    <row r="4" spans="2:10" ht="40.25" customHeight="1" x14ac:dyDescent="0.2">
      <c r="B4" s="80" t="s">
        <v>1</v>
      </c>
      <c r="C4" s="85" t="s">
        <v>2</v>
      </c>
      <c r="D4" s="86" t="s">
        <v>3</v>
      </c>
      <c r="E4" s="92" t="s">
        <v>4</v>
      </c>
      <c r="F4" s="2"/>
      <c r="G4" s="139" t="s">
        <v>5</v>
      </c>
      <c r="H4" s="139"/>
      <c r="I4" s="50"/>
      <c r="J4" s="7"/>
    </row>
    <row r="5" spans="2:10" ht="30" customHeight="1" x14ac:dyDescent="0.2">
      <c r="B5" s="79"/>
      <c r="C5" s="81">
        <f>Housing[[#Totals],[Projected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Cost]]+Gifts16[[#Totals],[Projected
Cost]]</f>
        <v>1475</v>
      </c>
      <c r="D5" s="87">
        <f>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Cost]]+Gifts16[[#Totals],[Actual
Cost]]</f>
        <v>1669</v>
      </c>
      <c r="E5" s="93">
        <f>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Gifts16[[#Totals],[Difference]]</f>
        <v>-194</v>
      </c>
      <c r="F5" s="2"/>
      <c r="G5" s="94" t="s">
        <v>6</v>
      </c>
      <c r="H5" s="95">
        <v>4000</v>
      </c>
      <c r="I5" s="50"/>
      <c r="J5" s="7"/>
    </row>
    <row r="6" spans="2:10" ht="30" customHeight="1" x14ac:dyDescent="0.2">
      <c r="B6" s="51"/>
      <c r="C6" s="52"/>
      <c r="D6" s="52"/>
      <c r="E6" s="52"/>
      <c r="F6" s="2"/>
      <c r="G6" s="88" t="s">
        <v>7</v>
      </c>
      <c r="H6" s="89">
        <v>1200</v>
      </c>
      <c r="I6" s="50"/>
      <c r="J6" s="7"/>
    </row>
    <row r="7" spans="2:10" ht="30" customHeight="1" x14ac:dyDescent="0.2">
      <c r="B7" s="51"/>
      <c r="C7" s="52"/>
      <c r="D7" s="52"/>
      <c r="E7" s="52"/>
      <c r="F7" s="1"/>
      <c r="G7" s="82" t="s">
        <v>8</v>
      </c>
      <c r="H7" s="83">
        <v>300</v>
      </c>
      <c r="I7" s="50"/>
      <c r="J7" s="7"/>
    </row>
    <row r="8" spans="2:10" ht="30" customHeight="1" x14ac:dyDescent="0.2">
      <c r="B8" s="99" t="s">
        <v>9</v>
      </c>
      <c r="C8" s="101"/>
      <c r="D8" s="101"/>
      <c r="E8" s="101"/>
      <c r="F8" s="1"/>
      <c r="G8" s="76" t="s">
        <v>10</v>
      </c>
      <c r="H8" s="78">
        <f>SUM(H5:H7)</f>
        <v>5500</v>
      </c>
      <c r="I8" s="50"/>
      <c r="J8" s="7"/>
    </row>
    <row r="9" spans="2:10" ht="48" customHeight="1" x14ac:dyDescent="0.2">
      <c r="B9" s="39" t="s">
        <v>9</v>
      </c>
      <c r="C9" s="34" t="s">
        <v>11</v>
      </c>
      <c r="D9" s="34" t="s">
        <v>12</v>
      </c>
      <c r="E9" s="34" t="s">
        <v>13</v>
      </c>
      <c r="F9" s="1"/>
      <c r="G9" s="6"/>
      <c r="H9" s="6"/>
      <c r="I9" s="8"/>
      <c r="J9" s="7"/>
    </row>
    <row r="10" spans="2:10" ht="38" customHeight="1" x14ac:dyDescent="0.2">
      <c r="B10" s="40" t="s">
        <v>14</v>
      </c>
      <c r="C10" s="55">
        <v>1000</v>
      </c>
      <c r="D10" s="55">
        <v>1000</v>
      </c>
      <c r="E10" s="56">
        <f>Housing[[#This Row],[Projected
Cost]]-Housing[[#This Row],[Actual
Cost]]</f>
        <v>0</v>
      </c>
      <c r="F10" s="1"/>
      <c r="G10" s="139" t="s">
        <v>15</v>
      </c>
      <c r="H10" s="139"/>
      <c r="I10" s="50"/>
      <c r="J10" s="7"/>
    </row>
    <row r="11" spans="2:10" ht="30" customHeight="1" x14ac:dyDescent="0.2">
      <c r="B11" s="40" t="s">
        <v>16</v>
      </c>
      <c r="C11" s="55">
        <v>0</v>
      </c>
      <c r="D11" s="55">
        <v>0</v>
      </c>
      <c r="E11" s="56">
        <f>Housing[[#This Row],[Projected
Cost]]-Housing[[#This Row],[Actual
Cost]]</f>
        <v>0</v>
      </c>
      <c r="F11" s="1"/>
      <c r="G11" s="115" t="s">
        <v>6</v>
      </c>
      <c r="H11" s="96">
        <f>SUM(H12:H16)</f>
        <v>3933</v>
      </c>
      <c r="I11" s="50"/>
      <c r="J11" s="7"/>
    </row>
    <row r="12" spans="2:10" ht="30" customHeight="1" x14ac:dyDescent="0.2">
      <c r="B12" s="107" t="s">
        <v>78</v>
      </c>
      <c r="C12" s="108">
        <v>150</v>
      </c>
      <c r="D12" s="108">
        <v>150</v>
      </c>
      <c r="E12" s="109">
        <f>Housing[[#This Row],[Projected
Cost]]-Housing[[#This Row],[Actual
Cost]]</f>
        <v>0</v>
      </c>
      <c r="F12" s="1"/>
      <c r="G12" s="115" t="s">
        <v>96</v>
      </c>
      <c r="H12" s="96">
        <v>2300</v>
      </c>
      <c r="I12" s="50"/>
      <c r="J12" s="7"/>
    </row>
    <row r="13" spans="2:10" ht="30" customHeight="1" x14ac:dyDescent="0.2">
      <c r="B13" s="40" t="s">
        <v>17</v>
      </c>
      <c r="C13" s="55">
        <v>62</v>
      </c>
      <c r="D13" s="55">
        <v>100</v>
      </c>
      <c r="E13" s="56">
        <f>Housing[[#This Row],[Projected
Cost]]-Housing[[#This Row],[Actual
Cost]]</f>
        <v>-38</v>
      </c>
      <c r="F13" s="1"/>
      <c r="G13" s="133" t="s">
        <v>113</v>
      </c>
      <c r="H13" s="96">
        <v>0</v>
      </c>
      <c r="I13" s="50"/>
      <c r="J13" s="7"/>
    </row>
    <row r="14" spans="2:10" ht="30" customHeight="1" x14ac:dyDescent="0.2">
      <c r="B14" s="131" t="s">
        <v>77</v>
      </c>
      <c r="C14" s="55">
        <v>44</v>
      </c>
      <c r="D14" s="55">
        <v>100</v>
      </c>
      <c r="E14" s="56">
        <f>Housing[[#This Row],[Projected
Cost]]-Housing[[#This Row],[Actual
Cost]]</f>
        <v>-56</v>
      </c>
      <c r="F14" s="1"/>
      <c r="G14" s="115" t="s">
        <v>97</v>
      </c>
      <c r="H14" s="96">
        <v>1000</v>
      </c>
      <c r="I14" s="50"/>
      <c r="J14" s="7"/>
    </row>
    <row r="15" spans="2:10" ht="30" customHeight="1" x14ac:dyDescent="0.2">
      <c r="B15" s="131" t="s">
        <v>80</v>
      </c>
      <c r="C15" s="55">
        <v>40</v>
      </c>
      <c r="D15" s="55">
        <v>45</v>
      </c>
      <c r="E15" s="109">
        <f>Housing[[#This Row],[Projected
Cost]]-Housing[[#This Row],[Actual
Cost]]</f>
        <v>-5</v>
      </c>
      <c r="F15" s="1"/>
      <c r="G15" s="115" t="s">
        <v>98</v>
      </c>
      <c r="H15" s="96">
        <v>133</v>
      </c>
      <c r="I15" s="125"/>
      <c r="J15" s="126"/>
    </row>
    <row r="16" spans="2:10" ht="30" customHeight="1" x14ac:dyDescent="0.2">
      <c r="B16" s="131" t="s">
        <v>18</v>
      </c>
      <c r="C16" s="55">
        <v>44</v>
      </c>
      <c r="D16" s="55">
        <v>125</v>
      </c>
      <c r="E16" s="109">
        <f>Housing[[#This Row],[Projected
Cost]]-Housing[[#This Row],[Actual
Cost]]</f>
        <v>-81</v>
      </c>
      <c r="F16" s="1"/>
      <c r="G16" s="115" t="s">
        <v>27</v>
      </c>
      <c r="H16" s="96">
        <v>500</v>
      </c>
      <c r="I16" s="125"/>
      <c r="J16" s="126"/>
    </row>
    <row r="17" spans="2:13" ht="30" customHeight="1" x14ac:dyDescent="0.2">
      <c r="B17" s="131" t="s">
        <v>39</v>
      </c>
      <c r="C17" s="55">
        <v>50</v>
      </c>
      <c r="D17" s="55">
        <v>80</v>
      </c>
      <c r="E17" s="56">
        <f>Housing[[#This Row],[Projected
Cost]]-Housing[[#This Row],[Actual
Cost]]</f>
        <v>-30</v>
      </c>
      <c r="F17" s="1"/>
      <c r="G17" s="88" t="s">
        <v>7</v>
      </c>
      <c r="H17" s="90">
        <f>SUM(H18:H22)</f>
        <v>1810</v>
      </c>
      <c r="I17" s="125"/>
      <c r="J17" s="127"/>
      <c r="K17" s="128"/>
      <c r="L17" s="127"/>
      <c r="M17" s="128"/>
    </row>
    <row r="18" spans="2:13" ht="30" customHeight="1" x14ac:dyDescent="0.2">
      <c r="B18" s="107" t="s">
        <v>79</v>
      </c>
      <c r="C18" s="108">
        <v>10</v>
      </c>
      <c r="D18" s="108">
        <v>12</v>
      </c>
      <c r="E18" s="56">
        <f>Housing[[#This Row],[Projected
Cost]]-Housing[[#This Row],[Actual
Cost]]</f>
        <v>-2</v>
      </c>
      <c r="F18" s="1"/>
      <c r="G18" s="118" t="s">
        <v>96</v>
      </c>
      <c r="H18" s="90">
        <v>900</v>
      </c>
      <c r="I18" s="125"/>
      <c r="J18" s="127"/>
      <c r="K18" s="128"/>
      <c r="L18" s="127"/>
      <c r="M18" s="128"/>
    </row>
    <row r="19" spans="2:13" ht="30" customHeight="1" x14ac:dyDescent="0.2">
      <c r="B19" s="131" t="s">
        <v>19</v>
      </c>
      <c r="C19" s="55">
        <v>8</v>
      </c>
      <c r="D19" s="55">
        <v>8</v>
      </c>
      <c r="E19" s="56">
        <f>Housing[[#This Row],[Projected
Cost]]-Housing[[#This Row],[Actual
Cost]]</f>
        <v>0</v>
      </c>
      <c r="F19" s="1"/>
      <c r="G19" s="132" t="s">
        <v>113</v>
      </c>
      <c r="H19" s="90">
        <v>360</v>
      </c>
      <c r="I19" s="125"/>
      <c r="J19" s="127"/>
      <c r="K19" s="128"/>
      <c r="L19" s="127"/>
      <c r="M19" s="128"/>
    </row>
    <row r="20" spans="2:13" ht="30" customHeight="1" x14ac:dyDescent="0.2">
      <c r="B20" s="131" t="s">
        <v>20</v>
      </c>
      <c r="C20" s="55">
        <v>34</v>
      </c>
      <c r="D20" s="55">
        <v>39</v>
      </c>
      <c r="E20" s="109">
        <f>Housing[[#This Row],[Projected
Cost]]-Housing[[#This Row],[Actual
Cost]]</f>
        <v>-5</v>
      </c>
      <c r="F20" s="1"/>
      <c r="G20" s="118" t="s">
        <v>97</v>
      </c>
      <c r="H20" s="90">
        <v>100</v>
      </c>
      <c r="I20" s="125"/>
      <c r="J20" s="127"/>
      <c r="K20" s="128"/>
      <c r="L20" s="127"/>
      <c r="M20" s="128"/>
    </row>
    <row r="21" spans="2:13" ht="30" customHeight="1" x14ac:dyDescent="0.2">
      <c r="B21" s="131" t="s">
        <v>22</v>
      </c>
      <c r="C21" s="55">
        <v>10</v>
      </c>
      <c r="D21" s="55">
        <v>10</v>
      </c>
      <c r="E21" s="56">
        <f>Housing[[#This Row],[Projected
Cost]]-Housing[[#This Row],[Actual
Cost]]</f>
        <v>0</v>
      </c>
      <c r="F21" s="1"/>
      <c r="G21" s="118" t="s">
        <v>98</v>
      </c>
      <c r="H21" s="90">
        <v>150</v>
      </c>
      <c r="I21" s="125"/>
      <c r="J21" s="127"/>
      <c r="K21" s="128"/>
      <c r="L21" s="127"/>
      <c r="M21" s="128"/>
    </row>
    <row r="22" spans="2:13" ht="30" customHeight="1" x14ac:dyDescent="0.2">
      <c r="B22" s="131" t="s">
        <v>24</v>
      </c>
      <c r="C22" s="55">
        <v>23</v>
      </c>
      <c r="D22" s="55">
        <v>0</v>
      </c>
      <c r="E22" s="56">
        <f>Housing[[#This Row],[Projected
Cost]]-Housing[[#This Row],[Actual
Cost]]</f>
        <v>23</v>
      </c>
      <c r="F22" s="1"/>
      <c r="G22" s="118" t="s">
        <v>27</v>
      </c>
      <c r="H22" s="90">
        <v>300</v>
      </c>
      <c r="I22" s="125"/>
      <c r="J22" s="127"/>
      <c r="K22" s="128"/>
      <c r="L22" s="127"/>
      <c r="M22" s="128"/>
    </row>
    <row r="23" spans="2:13" ht="30" customHeight="1" x14ac:dyDescent="0.2">
      <c r="B23" s="131" t="s">
        <v>26</v>
      </c>
      <c r="C23" s="55">
        <v>0</v>
      </c>
      <c r="D23" s="55">
        <v>0</v>
      </c>
      <c r="E23" s="56">
        <f>Housing[[#This Row],[Projected
Cost]]-Housing[[#This Row],[Actual
Cost]]</f>
        <v>0</v>
      </c>
      <c r="F23" s="1"/>
      <c r="G23" s="82" t="s">
        <v>8</v>
      </c>
      <c r="H23" s="84">
        <v>300</v>
      </c>
      <c r="I23" s="125"/>
      <c r="J23" s="126"/>
    </row>
    <row r="24" spans="2:13" ht="30" customHeight="1" x14ac:dyDescent="0.2">
      <c r="B24" s="131" t="s">
        <v>27</v>
      </c>
      <c r="C24" s="55">
        <v>0</v>
      </c>
      <c r="D24" s="55">
        <v>0</v>
      </c>
      <c r="E24" s="56">
        <f>Housing[[#This Row],[Projected
Cost]]-Housing[[#This Row],[Actual
Cost]]</f>
        <v>0</v>
      </c>
      <c r="F24" s="1"/>
      <c r="G24" s="76" t="s">
        <v>10</v>
      </c>
      <c r="H24" s="75">
        <f>SUM(H11+H17+H23)</f>
        <v>6043</v>
      </c>
      <c r="I24" s="50"/>
      <c r="J24" s="7"/>
    </row>
    <row r="25" spans="2:13" ht="30" customHeight="1" x14ac:dyDescent="0.2">
      <c r="B25" s="134"/>
      <c r="C25" s="135"/>
      <c r="D25" s="135"/>
      <c r="E25" s="56">
        <f>Housing[[#This Row],[Projected
Cost]]-Housing[[#This Row],[Actual
Cost]]</f>
        <v>0</v>
      </c>
      <c r="F25" s="1"/>
      <c r="G25" s="6"/>
      <c r="H25" s="6"/>
      <c r="I25" s="6"/>
      <c r="J25" s="7"/>
    </row>
    <row r="26" spans="2:13" ht="38" customHeight="1" x14ac:dyDescent="0.2">
      <c r="B26" s="134"/>
      <c r="C26" s="135"/>
      <c r="D26" s="135"/>
      <c r="E26" s="56">
        <f>Housing[[#This Row],[Projected
Cost]]-Housing[[#This Row],[Actual
Cost]]</f>
        <v>0</v>
      </c>
      <c r="F26" s="1"/>
      <c r="G26" s="140" t="s">
        <v>21</v>
      </c>
      <c r="H26" s="140"/>
      <c r="I26" s="8"/>
      <c r="J26" s="7"/>
    </row>
    <row r="27" spans="2:13" ht="30" customHeight="1" x14ac:dyDescent="0.2">
      <c r="B27" s="129"/>
      <c r="C27" s="130"/>
      <c r="D27" s="130"/>
      <c r="E27" s="56">
        <f>Housing[[#This Row],[Projected
Cost]]-Housing[[#This Row],[Actual
Cost]]</f>
        <v>0</v>
      </c>
      <c r="F27" s="1"/>
      <c r="G27" s="98" t="s">
        <v>23</v>
      </c>
      <c r="H27" s="97">
        <f>SUM(H8-'Monthly Family Budget'!$C$5:$C$5)</f>
        <v>4025</v>
      </c>
      <c r="I27" s="50"/>
      <c r="J27" s="7"/>
    </row>
    <row r="28" spans="2:13" ht="30" customHeight="1" x14ac:dyDescent="0.2">
      <c r="B28" s="129"/>
      <c r="C28" s="130"/>
      <c r="D28" s="130"/>
      <c r="E28" s="56">
        <f>Housing[[#This Row],[Projected
Cost]]-Housing[[#This Row],[Actual
Cost]]</f>
        <v>0</v>
      </c>
      <c r="F28" s="1"/>
      <c r="G28" s="91" t="s">
        <v>25</v>
      </c>
      <c r="H28" s="90">
        <f>SUM(H24-D5)</f>
        <v>4374</v>
      </c>
      <c r="I28" s="50"/>
      <c r="J28" s="7"/>
    </row>
    <row r="29" spans="2:13" ht="30" customHeight="1" x14ac:dyDescent="0.2">
      <c r="B29" s="129"/>
      <c r="C29" s="130"/>
      <c r="D29" s="130"/>
      <c r="E29" s="56">
        <f>Housing[[#This Row],[Projected
Cost]]-Housing[[#This Row],[Actual
Cost]]</f>
        <v>0</v>
      </c>
      <c r="F29" s="1"/>
      <c r="G29" s="77" t="s">
        <v>13</v>
      </c>
      <c r="H29" s="75">
        <f>SUM(H28-H27)</f>
        <v>349</v>
      </c>
      <c r="I29" s="50"/>
      <c r="J29" s="7"/>
    </row>
    <row r="30" spans="2:13" s="46" customFormat="1" ht="30" customHeight="1" x14ac:dyDescent="0.2">
      <c r="B30" s="129"/>
      <c r="C30" s="130"/>
      <c r="D30" s="130"/>
      <c r="E30" s="56">
        <f>Housing[[#This Row],[Projected
Cost]]-Housing[[#This Row],[Actual
Cost]]</f>
        <v>0</v>
      </c>
      <c r="F30" s="45"/>
    </row>
    <row r="31" spans="2:13" ht="48" customHeight="1" x14ac:dyDescent="0.2">
      <c r="B31" s="107"/>
      <c r="C31" s="108"/>
      <c r="D31" s="108"/>
      <c r="E31" s="56">
        <f>Housing[[#This Row],[Projected
Cost]]-Housing[[#This Row],[Actual
Cost]]</f>
        <v>0</v>
      </c>
      <c r="F31" s="1"/>
      <c r="G31" s="138" t="s">
        <v>30</v>
      </c>
      <c r="H31" s="138"/>
      <c r="I31" s="138"/>
      <c r="J31" s="138"/>
    </row>
    <row r="32" spans="2:13" ht="30" customHeight="1" x14ac:dyDescent="0.2">
      <c r="B32" s="41" t="s">
        <v>28</v>
      </c>
      <c r="C32" s="116">
        <f>SUBTOTAL(109,Housing[Projected
Cost])</f>
        <v>1475</v>
      </c>
      <c r="D32" s="116">
        <f>SUBTOTAL(109,Housing[Actual
Cost])</f>
        <v>1669</v>
      </c>
      <c r="E32" s="117">
        <f>SUBTOTAL(109,Housing[Difference])</f>
        <v>-194</v>
      </c>
      <c r="F32" s="1"/>
      <c r="G32" s="23" t="s">
        <v>30</v>
      </c>
      <c r="H32" s="12" t="s">
        <v>11</v>
      </c>
      <c r="I32" s="24" t="s">
        <v>12</v>
      </c>
      <c r="J32" s="12" t="s">
        <v>13</v>
      </c>
    </row>
    <row r="33" spans="2:11" ht="30" customHeight="1" x14ac:dyDescent="0.2">
      <c r="B33" s="10"/>
      <c r="C33" s="11"/>
      <c r="D33" s="11"/>
      <c r="E33" s="11"/>
      <c r="F33" s="1"/>
      <c r="G33" s="9" t="s">
        <v>33</v>
      </c>
      <c r="H33" s="57"/>
      <c r="I33" s="57"/>
      <c r="J33" s="58">
        <f>Loans[[#This Row],[Projected
Cost]]-Loans[[#This Row],[Actual
Cost]]</f>
        <v>0</v>
      </c>
    </row>
    <row r="34" spans="2:11" ht="30" customHeight="1" x14ac:dyDescent="0.2">
      <c r="B34" s="99" t="s">
        <v>29</v>
      </c>
      <c r="C34" s="100"/>
      <c r="D34" s="100"/>
      <c r="E34" s="100"/>
      <c r="F34" s="1"/>
      <c r="G34" s="9" t="s">
        <v>35</v>
      </c>
      <c r="H34" s="57"/>
      <c r="I34" s="57"/>
      <c r="J34" s="58">
        <f>Loans[[#This Row],[Projected
Cost]]-Loans[[#This Row],[Actual
Cost]]</f>
        <v>0</v>
      </c>
    </row>
    <row r="35" spans="2:11" ht="30" customHeight="1" x14ac:dyDescent="0.2">
      <c r="B35" s="13" t="s">
        <v>31</v>
      </c>
      <c r="C35" s="12" t="s">
        <v>11</v>
      </c>
      <c r="D35" s="12" t="s">
        <v>12</v>
      </c>
      <c r="E35" s="12" t="s">
        <v>13</v>
      </c>
      <c r="F35" s="1"/>
      <c r="G35" s="9" t="s">
        <v>99</v>
      </c>
      <c r="H35" s="57"/>
      <c r="I35" s="57"/>
      <c r="J35" s="58">
        <f>Loans[[#This Row],[Projected
Cost]]-Loans[[#This Row],[Actual
Cost]]</f>
        <v>0</v>
      </c>
    </row>
    <row r="36" spans="2:11" ht="30" customHeight="1" x14ac:dyDescent="0.2">
      <c r="B36" s="9" t="s">
        <v>32</v>
      </c>
      <c r="C36" s="57"/>
      <c r="D36" s="57"/>
      <c r="E36" s="58">
        <f>Transportation[[#This Row],[Projected
Cost]]-Transportation[[#This Row],[Actual
Cost]]</f>
        <v>0</v>
      </c>
      <c r="F36" s="1"/>
      <c r="G36" s="9" t="s">
        <v>37</v>
      </c>
      <c r="H36" s="57"/>
      <c r="I36" s="57"/>
      <c r="J36" s="58">
        <f>Loans[[#This Row],[Projected
Cost]]-Loans[[#This Row],[Actual
Cost]]</f>
        <v>0</v>
      </c>
    </row>
    <row r="37" spans="2:11" ht="30" customHeight="1" x14ac:dyDescent="0.2">
      <c r="B37" s="9" t="s">
        <v>34</v>
      </c>
      <c r="C37" s="57"/>
      <c r="D37" s="57"/>
      <c r="E37" s="58">
        <f>Transportation[[#This Row],[Projected
Cost]]-Transportation[[#This Row],[Actual
Cost]]</f>
        <v>0</v>
      </c>
      <c r="F37" s="1"/>
      <c r="G37" s="9" t="s">
        <v>37</v>
      </c>
      <c r="H37" s="57"/>
      <c r="I37" s="57"/>
      <c r="J37" s="58">
        <f>Loans[[#This Row],[Projected
Cost]]-Loans[[#This Row],[Actual
Cost]]</f>
        <v>0</v>
      </c>
    </row>
    <row r="38" spans="2:11" ht="30" customHeight="1" x14ac:dyDescent="0.2">
      <c r="B38" s="9" t="s">
        <v>36</v>
      </c>
      <c r="C38" s="57"/>
      <c r="D38" s="57"/>
      <c r="E38" s="58">
        <f>Transportation[[#This Row],[Projected
Cost]]-Transportation[[#This Row],[Actual
Cost]]</f>
        <v>0</v>
      </c>
      <c r="F38" s="1"/>
      <c r="G38" s="9" t="s">
        <v>27</v>
      </c>
      <c r="H38" s="57"/>
      <c r="I38" s="57"/>
      <c r="J38" s="58">
        <f>Loans[[#This Row],[Projected
Cost]]-Loans[[#This Row],[Actual
Cost]]</f>
        <v>0</v>
      </c>
    </row>
    <row r="39" spans="2:11" ht="30" customHeight="1" x14ac:dyDescent="0.2">
      <c r="B39" s="112" t="s">
        <v>81</v>
      </c>
      <c r="C39" s="110"/>
      <c r="D39" s="110"/>
      <c r="E39" s="111">
        <f>Transportation[[#This Row],[Projected
Cost]]-Transportation[[#This Row],[Actual
Cost]]</f>
        <v>0</v>
      </c>
      <c r="F39" s="1"/>
      <c r="G39" s="42" t="s">
        <v>28</v>
      </c>
      <c r="H39" s="59">
        <f>SUBTOTAL(109,Loans[Projected
Cost])</f>
        <v>0</v>
      </c>
      <c r="I39" s="59">
        <f>SUBTOTAL(109,Loans[Actual
Cost])</f>
        <v>0</v>
      </c>
      <c r="J39" s="60">
        <f>SUBTOTAL(109,Loans[Difference])</f>
        <v>0</v>
      </c>
    </row>
    <row r="40" spans="2:11" ht="30" customHeight="1" x14ac:dyDescent="0.2">
      <c r="B40" s="112" t="s">
        <v>82</v>
      </c>
      <c r="C40" s="110"/>
      <c r="D40" s="110"/>
      <c r="E40" s="111">
        <f>Transportation[[#This Row],[Projected
Cost]]-Transportation[[#This Row],[Actual
Cost]]</f>
        <v>0</v>
      </c>
      <c r="F40" s="1"/>
      <c r="G40" s="20"/>
      <c r="H40" s="18"/>
      <c r="I40" s="18"/>
      <c r="J40" s="18"/>
    </row>
    <row r="41" spans="2:11" ht="38" customHeight="1" x14ac:dyDescent="0.2">
      <c r="B41" s="9" t="s">
        <v>38</v>
      </c>
      <c r="C41" s="57"/>
      <c r="D41" s="57"/>
      <c r="E41" s="58">
        <f>Transportation[[#This Row],[Projected
Cost]]-Transportation[[#This Row],[Actual
Cost]]</f>
        <v>0</v>
      </c>
      <c r="F41" s="1"/>
      <c r="G41" s="14"/>
      <c r="H41" s="11"/>
      <c r="I41" s="11"/>
      <c r="J41" s="11"/>
    </row>
    <row r="42" spans="2:11" s="48" customFormat="1" ht="30" customHeight="1" x14ac:dyDescent="0.2">
      <c r="B42" s="9" t="s">
        <v>116</v>
      </c>
      <c r="C42" s="57"/>
      <c r="D42" s="57"/>
      <c r="E42" s="58">
        <f>Transportation[[#This Row],[Projected
Cost]]-Transportation[[#This Row],[Actual
Cost]]</f>
        <v>0</v>
      </c>
      <c r="F42" s="47"/>
      <c r="G42" s="99" t="s">
        <v>41</v>
      </c>
      <c r="H42" s="103"/>
      <c r="I42" s="103"/>
      <c r="J42" s="103"/>
      <c r="K42" s="104"/>
    </row>
    <row r="43" spans="2:11" ht="48" customHeight="1" x14ac:dyDescent="0.2">
      <c r="B43" s="112" t="s">
        <v>84</v>
      </c>
      <c r="C43" s="110"/>
      <c r="D43" s="110"/>
      <c r="E43" s="111">
        <f>Transportation[[#This Row],[Projected
Cost]]-Transportation[[#This Row],[Actual
Cost]]</f>
        <v>0</v>
      </c>
      <c r="F43" s="1"/>
      <c r="G43" s="26" t="s">
        <v>41</v>
      </c>
      <c r="H43" s="27" t="s">
        <v>11</v>
      </c>
      <c r="I43" s="28" t="s">
        <v>12</v>
      </c>
      <c r="J43" s="27" t="s">
        <v>13</v>
      </c>
    </row>
    <row r="44" spans="2:11" ht="30" customHeight="1" x14ac:dyDescent="0.2">
      <c r="B44" s="9" t="s">
        <v>39</v>
      </c>
      <c r="C44" s="57"/>
      <c r="D44" s="57"/>
      <c r="E44" s="58">
        <f>Transportation[[#This Row],[Projected
Cost]]-Transportation[[#This Row],[Actual
Cost]]</f>
        <v>0</v>
      </c>
      <c r="F44" s="1"/>
      <c r="G44" s="119" t="s">
        <v>100</v>
      </c>
      <c r="H44" s="120"/>
      <c r="I44" s="120"/>
      <c r="J44" s="121">
        <f>Entertainment[[#This Row],[Projected
Cost]]-Entertainment[[#This Row],[Actual
Cost]]</f>
        <v>0</v>
      </c>
    </row>
    <row r="45" spans="2:11" ht="30" customHeight="1" x14ac:dyDescent="0.2">
      <c r="B45" s="9" t="s">
        <v>40</v>
      </c>
      <c r="C45" s="57"/>
      <c r="D45" s="57"/>
      <c r="E45" s="58">
        <f>Transportation[[#This Row],[Projected
Cost]]-Transportation[[#This Row],[Actual
Cost]]</f>
        <v>0</v>
      </c>
      <c r="F45" s="1"/>
      <c r="G45" s="19" t="s">
        <v>42</v>
      </c>
      <c r="H45" s="120"/>
      <c r="I45" s="120"/>
      <c r="J45" s="121">
        <f>Entertainment[[#This Row],[Projected
Cost]]-Entertainment[[#This Row],[Actual
Cost]]</f>
        <v>0</v>
      </c>
    </row>
    <row r="46" spans="2:11" ht="30" customHeight="1" x14ac:dyDescent="0.2">
      <c r="B46" s="112" t="s">
        <v>83</v>
      </c>
      <c r="C46" s="110"/>
      <c r="D46" s="110"/>
      <c r="E46" s="111">
        <f>Transportation[[#This Row],[Projected
Cost]]-Transportation[[#This Row],[Actual
Cost]]</f>
        <v>0</v>
      </c>
      <c r="F46" s="1"/>
      <c r="G46" s="19" t="s">
        <v>44</v>
      </c>
      <c r="H46" s="61"/>
      <c r="I46" s="61"/>
      <c r="J46" s="62">
        <f>Entertainment[[#This Row],[Projected
Cost]]-Entertainment[[#This Row],[Actual
Cost]]</f>
        <v>0</v>
      </c>
    </row>
    <row r="47" spans="2:11" ht="30" customHeight="1" x14ac:dyDescent="0.2">
      <c r="B47" s="9" t="s">
        <v>27</v>
      </c>
      <c r="C47" s="57"/>
      <c r="D47" s="57"/>
      <c r="E47" s="58">
        <f>Transportation[[#This Row],[Projected
Cost]]-Transportation[[#This Row],[Actual
Cost]]</f>
        <v>0</v>
      </c>
      <c r="F47" s="1"/>
      <c r="G47" s="19" t="s">
        <v>101</v>
      </c>
      <c r="H47" s="61"/>
      <c r="I47" s="61"/>
      <c r="J47" s="62">
        <f>Entertainment[[#This Row],[Projected
Cost]]-Entertainment[[#This Row],[Actual
Cost]]</f>
        <v>0</v>
      </c>
    </row>
    <row r="48" spans="2:11" ht="30" customHeight="1" x14ac:dyDescent="0.2">
      <c r="B48" s="42" t="s">
        <v>28</v>
      </c>
      <c r="C48" s="59">
        <f>SUBTOTAL(109,Transportation[Projected
Cost])</f>
        <v>0</v>
      </c>
      <c r="D48" s="59">
        <f>SUBTOTAL(109,Transportation[Actual
Cost])</f>
        <v>0</v>
      </c>
      <c r="E48" s="60">
        <f>SUBTOTAL(109,Transportation[Difference])</f>
        <v>0</v>
      </c>
      <c r="F48" s="1"/>
      <c r="G48" s="19" t="s">
        <v>102</v>
      </c>
      <c r="H48" s="122"/>
      <c r="I48" s="122"/>
      <c r="J48" s="123">
        <f>Entertainment[[#This Row],[Projected
Cost]]-Entertainment[[#This Row],[Actual
Cost]]</f>
        <v>0</v>
      </c>
    </row>
    <row r="49" spans="2:10" ht="30" customHeight="1" x14ac:dyDescent="0.2">
      <c r="B49" s="20"/>
      <c r="C49" s="18"/>
      <c r="D49" s="18"/>
      <c r="E49" s="18"/>
      <c r="F49" s="1"/>
      <c r="G49" s="19" t="s">
        <v>103</v>
      </c>
      <c r="H49" s="122"/>
      <c r="I49" s="122"/>
      <c r="J49" s="123">
        <f>Entertainment[[#This Row],[Projected
Cost]]-Entertainment[[#This Row],[Actual
Cost]]</f>
        <v>0</v>
      </c>
    </row>
    <row r="50" spans="2:10" ht="30" customHeight="1" x14ac:dyDescent="0.2">
      <c r="B50" s="99" t="s">
        <v>38</v>
      </c>
      <c r="C50" s="102"/>
      <c r="D50" s="102"/>
      <c r="E50" s="102"/>
      <c r="F50" s="1"/>
      <c r="G50" s="19" t="s">
        <v>46</v>
      </c>
      <c r="H50" s="61"/>
      <c r="I50" s="61"/>
      <c r="J50" s="62">
        <f>Entertainment[[#This Row],[Projected
Cost]]-Entertainment[[#This Row],[Actual
Cost]]</f>
        <v>0</v>
      </c>
    </row>
    <row r="51" spans="2:10" ht="30" customHeight="1" x14ac:dyDescent="0.2">
      <c r="B51" s="29" t="s">
        <v>38</v>
      </c>
      <c r="C51" s="12" t="s">
        <v>11</v>
      </c>
      <c r="D51" s="12" t="s">
        <v>12</v>
      </c>
      <c r="E51" s="12" t="s">
        <v>13</v>
      </c>
      <c r="F51" s="1"/>
      <c r="G51" s="19" t="s">
        <v>47</v>
      </c>
      <c r="H51" s="61"/>
      <c r="I51" s="61"/>
      <c r="J51" s="62">
        <f>Entertainment[[#This Row],[Projected
Cost]]-Entertainment[[#This Row],[Actual
Cost]]</f>
        <v>0</v>
      </c>
    </row>
    <row r="52" spans="2:10" ht="38" customHeight="1" x14ac:dyDescent="0.2">
      <c r="B52" s="9" t="s">
        <v>85</v>
      </c>
      <c r="C52" s="57"/>
      <c r="D52" s="57"/>
      <c r="E52" s="58">
        <f>Insurance[[#This Row],[Projected
Cost]]-Insurance[[#This Row],[Actual
Cost]]</f>
        <v>0</v>
      </c>
      <c r="F52" s="25"/>
      <c r="G52" s="19" t="s">
        <v>117</v>
      </c>
      <c r="H52" s="61"/>
      <c r="I52" s="61"/>
      <c r="J52" s="62">
        <f>Entertainment[[#This Row],[Projected
Cost]]-Entertainment[[#This Row],[Actual
Cost]]</f>
        <v>0</v>
      </c>
    </row>
    <row r="53" spans="2:10" s="48" customFormat="1" ht="30" customHeight="1" x14ac:dyDescent="0.2">
      <c r="B53" s="9" t="s">
        <v>86</v>
      </c>
      <c r="C53" s="110"/>
      <c r="D53" s="110"/>
      <c r="E53" s="111">
        <f>Insurance[[#This Row],[Projected
Cost]]-Insurance[[#This Row],[Actual
Cost]]</f>
        <v>0</v>
      </c>
      <c r="F53" s="47"/>
      <c r="G53" s="19" t="s">
        <v>27</v>
      </c>
      <c r="H53" s="61"/>
      <c r="I53" s="61"/>
      <c r="J53" s="62">
        <f>Entertainment[[#This Row],[Projected
Cost]]-Entertainment[[#This Row],[Actual
Cost]]</f>
        <v>0</v>
      </c>
    </row>
    <row r="54" spans="2:10" ht="48" customHeight="1" x14ac:dyDescent="0.2">
      <c r="B54" s="9" t="s">
        <v>43</v>
      </c>
      <c r="C54" s="57"/>
      <c r="D54" s="57"/>
      <c r="E54" s="58">
        <f>Insurance[[#This Row],[Projected
Cost]]-Insurance[[#This Row],[Actual
Cost]]</f>
        <v>0</v>
      </c>
      <c r="F54" s="1"/>
      <c r="G54" s="44" t="s">
        <v>28</v>
      </c>
      <c r="H54" s="63">
        <f>SUBTOTAL(109,Entertainment[Projected
Cost])</f>
        <v>0</v>
      </c>
      <c r="I54" s="63">
        <f>SUBTOTAL(109,Entertainment[Actual
Cost])</f>
        <v>0</v>
      </c>
      <c r="J54" s="64">
        <f>SUBTOTAL(109,Entertainment[Difference])</f>
        <v>0</v>
      </c>
    </row>
    <row r="55" spans="2:10" ht="30" customHeight="1" x14ac:dyDescent="0.2">
      <c r="B55" s="9" t="s">
        <v>87</v>
      </c>
      <c r="C55" s="110"/>
      <c r="D55" s="110"/>
      <c r="E55" s="111">
        <f>Insurance[[#This Row],[Projected
Cost]]-Insurance[[#This Row],[Actual
Cost]]</f>
        <v>0</v>
      </c>
      <c r="F55" s="1"/>
      <c r="G55" s="21"/>
      <c r="H55" s="53"/>
      <c r="I55" s="53"/>
      <c r="J55" s="53"/>
    </row>
    <row r="56" spans="2:10" ht="30" customHeight="1" x14ac:dyDescent="0.2">
      <c r="B56" s="9" t="s">
        <v>88</v>
      </c>
      <c r="C56" s="110"/>
      <c r="D56" s="110"/>
      <c r="E56" s="111">
        <f>Insurance[[#This Row],[Projected
Cost]]-Insurance[[#This Row],[Actual
Cost]]</f>
        <v>0</v>
      </c>
      <c r="F56" s="1"/>
      <c r="G56" s="99" t="s">
        <v>49</v>
      </c>
      <c r="H56" s="105"/>
      <c r="I56" s="105"/>
      <c r="J56" s="105"/>
    </row>
    <row r="57" spans="2:10" ht="30" customHeight="1" x14ac:dyDescent="0.2">
      <c r="B57" s="9" t="s">
        <v>45</v>
      </c>
      <c r="C57" s="57"/>
      <c r="D57" s="57"/>
      <c r="E57" s="58">
        <f>Insurance[[#This Row],[Projected
Cost]]-Insurance[[#This Row],[Actual
Cost]]</f>
        <v>0</v>
      </c>
      <c r="F57" s="1"/>
      <c r="G57" s="32" t="s">
        <v>49</v>
      </c>
      <c r="H57" s="12" t="s">
        <v>50</v>
      </c>
      <c r="I57" s="24" t="s">
        <v>51</v>
      </c>
      <c r="J57" s="12" t="s">
        <v>13</v>
      </c>
    </row>
    <row r="58" spans="2:10" ht="30" customHeight="1" x14ac:dyDescent="0.2">
      <c r="B58" s="9" t="s">
        <v>27</v>
      </c>
      <c r="C58" s="57"/>
      <c r="D58" s="57"/>
      <c r="E58" s="58">
        <f>Insurance[[#This Row],[Projected
Cost]]-Insurance[[#This Row],[Actual
Cost]]</f>
        <v>0</v>
      </c>
      <c r="F58" s="1"/>
      <c r="G58" s="9" t="s">
        <v>119</v>
      </c>
      <c r="H58" s="57"/>
      <c r="I58" s="57"/>
      <c r="J58" s="58">
        <f>Taxes[[#This Row],[Projected 
Cost]]-Taxes[[#This Row],[Actual 
Cost]]</f>
        <v>0</v>
      </c>
    </row>
    <row r="59" spans="2:10" ht="30" customHeight="1" x14ac:dyDescent="0.2">
      <c r="B59" s="42" t="s">
        <v>28</v>
      </c>
      <c r="C59" s="59">
        <f>SUBTOTAL(109,Insurance[Projected
Cost])</f>
        <v>0</v>
      </c>
      <c r="D59" s="59">
        <f>SUBTOTAL(109,Insurance[Actual
Cost])</f>
        <v>0</v>
      </c>
      <c r="E59" s="60">
        <f>SUBTOTAL(109,Insurance[Difference])</f>
        <v>0</v>
      </c>
      <c r="F59" s="1"/>
      <c r="G59" s="9" t="s">
        <v>120</v>
      </c>
      <c r="H59" s="57"/>
      <c r="I59" s="57"/>
      <c r="J59" s="58">
        <f>Taxes[[#This Row],[Projected 
Cost]]-Taxes[[#This Row],[Actual 
Cost]]</f>
        <v>0</v>
      </c>
    </row>
    <row r="60" spans="2:10" ht="38" customHeight="1" x14ac:dyDescent="0.2">
      <c r="B60" s="20"/>
      <c r="C60" s="18"/>
      <c r="D60" s="18"/>
      <c r="E60" s="18"/>
      <c r="F60" s="1"/>
      <c r="G60" s="9" t="s">
        <v>27</v>
      </c>
      <c r="H60" s="57"/>
      <c r="I60" s="57"/>
      <c r="J60" s="58">
        <f>Taxes[[#This Row],[Projected 
Cost]]-Taxes[[#This Row],[Actual 
Cost]]</f>
        <v>0</v>
      </c>
    </row>
    <row r="61" spans="2:10" s="48" customFormat="1" ht="30" customHeight="1" x14ac:dyDescent="0.2">
      <c r="B61" s="20"/>
      <c r="C61" s="18"/>
      <c r="D61" s="18"/>
      <c r="E61" s="18"/>
      <c r="F61" s="47"/>
      <c r="G61" s="42" t="s">
        <v>28</v>
      </c>
      <c r="H61" s="65">
        <f>SUBTOTAL(109,Taxes[Projected 
Cost])</f>
        <v>0</v>
      </c>
      <c r="I61" s="65">
        <f>SUBTOTAL(109,Taxes[Actual 
Cost])</f>
        <v>0</v>
      </c>
      <c r="J61" s="66">
        <f>SUBTOTAL(109,Taxes[Difference])</f>
        <v>0</v>
      </c>
    </row>
    <row r="62" spans="2:10" ht="48" customHeight="1" x14ac:dyDescent="0.2">
      <c r="B62" s="20"/>
      <c r="C62" s="18"/>
      <c r="D62" s="18"/>
      <c r="E62" s="18"/>
      <c r="F62" s="1"/>
      <c r="G62" s="7"/>
      <c r="H62" s="8"/>
      <c r="I62" s="8"/>
      <c r="J62" s="8"/>
    </row>
    <row r="63" spans="2:10" ht="30" customHeight="1" x14ac:dyDescent="0.2">
      <c r="B63" s="20"/>
      <c r="C63" s="18"/>
      <c r="D63" s="18"/>
      <c r="E63" s="18"/>
      <c r="F63" s="1"/>
      <c r="G63" s="138" t="s">
        <v>55</v>
      </c>
      <c r="H63" s="138"/>
      <c r="I63" s="138"/>
      <c r="J63" s="138"/>
    </row>
    <row r="64" spans="2:10" ht="30" customHeight="1" x14ac:dyDescent="0.2">
      <c r="B64" s="99" t="s">
        <v>48</v>
      </c>
      <c r="C64" s="101"/>
      <c r="D64" s="101"/>
      <c r="E64" s="101"/>
      <c r="F64" s="1"/>
      <c r="G64" s="33" t="s">
        <v>55</v>
      </c>
      <c r="H64" s="34" t="s">
        <v>11</v>
      </c>
      <c r="I64" s="35" t="s">
        <v>12</v>
      </c>
      <c r="J64" s="34" t="s">
        <v>13</v>
      </c>
    </row>
    <row r="65" spans="2:10" ht="30" customHeight="1" x14ac:dyDescent="0.2">
      <c r="B65" s="30" t="s">
        <v>31</v>
      </c>
      <c r="C65" s="31" t="s">
        <v>11</v>
      </c>
      <c r="D65" s="31" t="s">
        <v>12</v>
      </c>
      <c r="E65" s="31" t="s">
        <v>13</v>
      </c>
      <c r="F65" s="1"/>
      <c r="G65" s="17" t="s">
        <v>56</v>
      </c>
      <c r="H65" s="67"/>
      <c r="I65" s="67"/>
      <c r="J65" s="68">
        <f>PersonalCare[[#This Row],[Projected
Cost]]-PersonalCare[[#This Row],[Actual
Cost]]</f>
        <v>0</v>
      </c>
    </row>
    <row r="66" spans="2:10" ht="30" customHeight="1" x14ac:dyDescent="0.2">
      <c r="B66" s="17" t="s">
        <v>52</v>
      </c>
      <c r="C66" s="67"/>
      <c r="D66" s="67"/>
      <c r="E66" s="68">
        <f>Food[[#This Row],[Projected
Cost]]-Food[[#This Row],[Actual
Cost]]</f>
        <v>0</v>
      </c>
      <c r="F66" s="1"/>
      <c r="G66" s="9" t="s">
        <v>58</v>
      </c>
      <c r="H66" s="57"/>
      <c r="I66" s="57"/>
      <c r="J66" s="58">
        <f>PersonalCare[[#This Row],[Projected
Cost]]-PersonalCare[[#This Row],[Actual
Cost]]</f>
        <v>0</v>
      </c>
    </row>
    <row r="67" spans="2:10" ht="30" customHeight="1" x14ac:dyDescent="0.2">
      <c r="B67" s="9" t="s">
        <v>53</v>
      </c>
      <c r="C67" s="57"/>
      <c r="D67" s="57"/>
      <c r="E67" s="58">
        <f>Food[[#This Row],[Projected
Cost]]-Food[[#This Row],[Actual
Cost]]</f>
        <v>0</v>
      </c>
      <c r="F67" s="1"/>
      <c r="G67" s="9" t="s">
        <v>57</v>
      </c>
      <c r="H67" s="57"/>
      <c r="I67" s="57"/>
      <c r="J67" s="58">
        <f>PersonalCare[[#This Row],[Projected
Cost]]-PersonalCare[[#This Row],[Actual
Cost]]</f>
        <v>0</v>
      </c>
    </row>
    <row r="68" spans="2:10" ht="30" customHeight="1" x14ac:dyDescent="0.2">
      <c r="B68" s="16" t="s">
        <v>89</v>
      </c>
      <c r="C68" s="113"/>
      <c r="D68" s="113"/>
      <c r="E68" s="114">
        <f>Food[[#This Row],[Projected
Cost]]-Food[[#This Row],[Actual
Cost]]</f>
        <v>0</v>
      </c>
      <c r="F68" s="1"/>
      <c r="G68" s="9" t="s">
        <v>61</v>
      </c>
      <c r="H68" s="57"/>
      <c r="I68" s="57"/>
      <c r="J68" s="58">
        <f>PersonalCare[[#This Row],[Projected
Cost]]-PersonalCare[[#This Row],[Actual
Cost]]</f>
        <v>0</v>
      </c>
    </row>
    <row r="69" spans="2:10" ht="30" customHeight="1" x14ac:dyDescent="0.2">
      <c r="B69" s="16" t="s">
        <v>90</v>
      </c>
      <c r="C69" s="113"/>
      <c r="D69" s="113"/>
      <c r="E69" s="114">
        <f>Food[[#This Row],[Projected
Cost]]-Food[[#This Row],[Actual
Cost]]</f>
        <v>0</v>
      </c>
      <c r="F69" s="1"/>
      <c r="G69" s="9" t="s">
        <v>104</v>
      </c>
      <c r="H69" s="57"/>
      <c r="I69" s="57"/>
      <c r="J69" s="58">
        <f>PersonalCare[[#This Row],[Projected
Cost]]-PersonalCare[[#This Row],[Actual
Cost]]</f>
        <v>0</v>
      </c>
    </row>
    <row r="70" spans="2:10" ht="30" customHeight="1" x14ac:dyDescent="0.2">
      <c r="B70" s="16" t="s">
        <v>27</v>
      </c>
      <c r="C70" s="69"/>
      <c r="D70" s="69"/>
      <c r="E70" s="70">
        <f>Food[[#This Row],[Projected
Cost]]-Food[[#This Row],[Actual
Cost]]</f>
        <v>0</v>
      </c>
      <c r="F70" s="1"/>
      <c r="G70" s="9" t="s">
        <v>62</v>
      </c>
      <c r="H70" s="57"/>
      <c r="I70" s="57"/>
      <c r="J70" s="58">
        <f>PersonalCare[[#This Row],[Projected
Cost]]-PersonalCare[[#This Row],[Actual
Cost]]</f>
        <v>0</v>
      </c>
    </row>
    <row r="71" spans="2:10" ht="30" customHeight="1" x14ac:dyDescent="0.2">
      <c r="B71" s="43" t="s">
        <v>28</v>
      </c>
      <c r="C71" s="71">
        <f>SUBTOTAL(109,Food[Projected
Cost])</f>
        <v>0</v>
      </c>
      <c r="D71" s="71">
        <f>SUBTOTAL(109,Food[Actual
Cost])</f>
        <v>0</v>
      </c>
      <c r="E71" s="72">
        <f>SUBTOTAL(109,Food[Difference])</f>
        <v>0</v>
      </c>
      <c r="F71" s="1"/>
      <c r="G71" s="9" t="s">
        <v>27</v>
      </c>
      <c r="H71" s="57"/>
      <c r="I71" s="57"/>
      <c r="J71" s="58">
        <f>PersonalCare[[#This Row],[Projected
Cost]]-PersonalCare[[#This Row],[Actual
Cost]]</f>
        <v>0</v>
      </c>
    </row>
    <row r="72" spans="2:10" ht="30" customHeight="1" x14ac:dyDescent="0.2">
      <c r="B72" s="10"/>
      <c r="C72" s="11"/>
      <c r="D72" s="11"/>
      <c r="E72" s="11"/>
      <c r="F72" s="1"/>
      <c r="G72" s="42" t="s">
        <v>28</v>
      </c>
      <c r="H72" s="59">
        <f>SUBTOTAL(109,PersonalCare[Projected
Cost])</f>
        <v>0</v>
      </c>
      <c r="I72" s="59">
        <f>SUBTOTAL(109,PersonalCare[Actual
Cost])</f>
        <v>0</v>
      </c>
      <c r="J72" s="60">
        <f>SUBTOTAL(109,PersonalCare[Difference])</f>
        <v>0</v>
      </c>
    </row>
    <row r="73" spans="2:10" ht="38" customHeight="1" x14ac:dyDescent="0.2">
      <c r="B73" s="10"/>
      <c r="C73" s="15"/>
      <c r="D73" s="15"/>
      <c r="E73" s="15"/>
      <c r="F73" s="1"/>
      <c r="G73" s="20"/>
      <c r="H73" s="18"/>
      <c r="I73" s="18"/>
      <c r="J73" s="18"/>
    </row>
    <row r="74" spans="2:10" s="48" customFormat="1" ht="30" customHeight="1" x14ac:dyDescent="0.2">
      <c r="B74" s="99" t="s">
        <v>54</v>
      </c>
      <c r="C74" s="101"/>
      <c r="D74" s="101"/>
      <c r="E74" s="101"/>
      <c r="F74" s="49"/>
      <c r="G74" s="20"/>
      <c r="H74" s="18"/>
      <c r="I74" s="18"/>
      <c r="J74" s="18"/>
    </row>
    <row r="75" spans="2:10" ht="48" customHeight="1" x14ac:dyDescent="0.2">
      <c r="B75" s="36" t="s">
        <v>54</v>
      </c>
      <c r="C75" s="12" t="s">
        <v>11</v>
      </c>
      <c r="D75" s="12" t="s">
        <v>12</v>
      </c>
      <c r="E75" s="12" t="s">
        <v>13</v>
      </c>
      <c r="F75" s="1"/>
      <c r="G75" s="7"/>
      <c r="H75" s="8"/>
      <c r="I75" s="8"/>
      <c r="J75" s="8"/>
    </row>
    <row r="76" spans="2:10" ht="30" customHeight="1" x14ac:dyDescent="0.2">
      <c r="B76" s="124" t="s">
        <v>118</v>
      </c>
      <c r="C76" s="57"/>
      <c r="D76" s="57"/>
      <c r="E76" s="58">
        <f>Children[[#This Row],[Projected
Cost]]-Children[[#This Row],[Actual
Cost]]</f>
        <v>0</v>
      </c>
      <c r="F76" s="1"/>
      <c r="G76" s="99" t="s">
        <v>66</v>
      </c>
      <c r="H76" s="103"/>
      <c r="I76" s="103"/>
      <c r="J76" s="103"/>
    </row>
    <row r="77" spans="2:10" ht="30" customHeight="1" x14ac:dyDescent="0.2">
      <c r="B77" s="112" t="s">
        <v>56</v>
      </c>
      <c r="C77" s="57"/>
      <c r="D77" s="57"/>
      <c r="E77" s="58">
        <f>Children[[#This Row],[Projected
Cost]]-Children[[#This Row],[Actual
Cost]]</f>
        <v>0</v>
      </c>
      <c r="F77" s="1"/>
      <c r="G77" s="38" t="s">
        <v>66</v>
      </c>
      <c r="H77" s="12" t="s">
        <v>11</v>
      </c>
      <c r="I77" s="24" t="s">
        <v>12</v>
      </c>
      <c r="J77" s="12" t="s">
        <v>13</v>
      </c>
    </row>
    <row r="78" spans="2:10" ht="30" customHeight="1" x14ac:dyDescent="0.2">
      <c r="B78" s="112" t="s">
        <v>57</v>
      </c>
      <c r="C78" s="57"/>
      <c r="D78" s="57"/>
      <c r="E78" s="58">
        <f>Children[[#This Row],[Projected
Cost]]-Children[[#This Row],[Actual
Cost]]</f>
        <v>0</v>
      </c>
      <c r="F78" s="1"/>
      <c r="G78" s="9" t="s">
        <v>48</v>
      </c>
      <c r="H78" s="57"/>
      <c r="I78" s="57"/>
      <c r="J78" s="58">
        <f>Pets[[#This Row],[Projected
Cost]]-Pets[[#This Row],[Actual
Cost]]</f>
        <v>0</v>
      </c>
    </row>
    <row r="79" spans="2:10" ht="30" customHeight="1" x14ac:dyDescent="0.2">
      <c r="B79" s="112" t="s">
        <v>59</v>
      </c>
      <c r="C79" s="57"/>
      <c r="D79" s="57"/>
      <c r="E79" s="58">
        <f>Children[[#This Row],[Projected
Cost]]-Children[[#This Row],[Actual
Cost]]</f>
        <v>0</v>
      </c>
      <c r="F79" s="1"/>
      <c r="G79" s="9" t="s">
        <v>56</v>
      </c>
      <c r="H79" s="57"/>
      <c r="I79" s="57"/>
      <c r="J79" s="58">
        <f>Pets[[#This Row],[Projected
Cost]]-Pets[[#This Row],[Actual
Cost]]</f>
        <v>0</v>
      </c>
    </row>
    <row r="80" spans="2:10" ht="30" customHeight="1" x14ac:dyDescent="0.2">
      <c r="B80" s="112" t="s">
        <v>60</v>
      </c>
      <c r="C80" s="110"/>
      <c r="D80" s="110"/>
      <c r="E80" s="111">
        <f>Children[[#This Row],[Projected
Cost]]-Children[[#This Row],[Actual
Cost]]</f>
        <v>0</v>
      </c>
      <c r="F80" s="1"/>
      <c r="G80" s="9" t="s">
        <v>38</v>
      </c>
      <c r="H80" s="110"/>
      <c r="I80" s="110"/>
      <c r="J80" s="111">
        <f>Pets[[#This Row],[Projected
Cost]]-Pets[[#This Row],[Actual
Cost]]</f>
        <v>0</v>
      </c>
    </row>
    <row r="81" spans="2:10" ht="30" customHeight="1" x14ac:dyDescent="0.2">
      <c r="B81" s="112" t="s">
        <v>92</v>
      </c>
      <c r="C81" s="57"/>
      <c r="D81" s="57"/>
      <c r="E81" s="58">
        <f>Children[[#This Row],[Projected
Cost]]-Children[[#This Row],[Actual
Cost]]</f>
        <v>0</v>
      </c>
      <c r="F81" s="1"/>
      <c r="G81" s="9" t="s">
        <v>68</v>
      </c>
      <c r="H81" s="57"/>
      <c r="I81" s="57"/>
      <c r="J81" s="58">
        <f>Pets[[#This Row],[Projected
Cost]]-Pets[[#This Row],[Actual
Cost]]</f>
        <v>0</v>
      </c>
    </row>
    <row r="82" spans="2:10" ht="38" customHeight="1" x14ac:dyDescent="0.2">
      <c r="B82" s="112" t="s">
        <v>62</v>
      </c>
      <c r="C82" s="57"/>
      <c r="D82" s="57"/>
      <c r="E82" s="58">
        <f>Children[[#This Row],[Projected
Cost]]-Children[[#This Row],[Actual
Cost]]</f>
        <v>0</v>
      </c>
      <c r="F82" s="37"/>
      <c r="G82" s="9" t="s">
        <v>69</v>
      </c>
      <c r="H82" s="57"/>
      <c r="I82" s="57"/>
      <c r="J82" s="58">
        <f>Pets[[#This Row],[Projected
Cost]]-Pets[[#This Row],[Actual
Cost]]</f>
        <v>0</v>
      </c>
    </row>
    <row r="83" spans="2:10" s="48" customFormat="1" ht="30" customHeight="1" x14ac:dyDescent="0.2">
      <c r="B83" s="9" t="s">
        <v>63</v>
      </c>
      <c r="C83" s="57"/>
      <c r="D83" s="57"/>
      <c r="E83" s="58">
        <f>Children[[#This Row],[Projected
Cost]]-Children[[#This Row],[Actual
Cost]]</f>
        <v>0</v>
      </c>
      <c r="F83" s="49"/>
      <c r="G83" s="9" t="s">
        <v>27</v>
      </c>
      <c r="H83" s="57"/>
      <c r="I83" s="57"/>
      <c r="J83" s="58">
        <f>Pets[[#This Row],[Projected
Cost]]-Pets[[#This Row],[Actual
Cost]]</f>
        <v>0</v>
      </c>
    </row>
    <row r="84" spans="2:10" ht="48" customHeight="1" x14ac:dyDescent="0.2">
      <c r="B84" s="9" t="s">
        <v>64</v>
      </c>
      <c r="C84" s="57"/>
      <c r="D84" s="57"/>
      <c r="E84" s="58">
        <f>Children[[#This Row],[Projected
Cost]]-Children[[#This Row],[Actual
Cost]]</f>
        <v>0</v>
      </c>
      <c r="F84" s="1"/>
      <c r="G84" s="42" t="s">
        <v>28</v>
      </c>
      <c r="H84" s="73">
        <f>SUBTOTAL(109,Pets[Projected
Cost])</f>
        <v>0</v>
      </c>
      <c r="I84" s="73">
        <f>SUBTOTAL(109,Pets[Actual
Cost])</f>
        <v>0</v>
      </c>
      <c r="J84" s="74">
        <f>SUBTOTAL(109,Pets[Difference])</f>
        <v>0</v>
      </c>
    </row>
    <row r="85" spans="2:10" ht="30" customHeight="1" x14ac:dyDescent="0.2">
      <c r="B85" s="112" t="s">
        <v>91</v>
      </c>
      <c r="C85" s="110"/>
      <c r="D85" s="110"/>
      <c r="E85" s="111">
        <f>Children[[#This Row],[Projected
Cost]]-Children[[#This Row],[Actual
Cost]]</f>
        <v>0</v>
      </c>
      <c r="F85" s="1"/>
      <c r="G85" s="22"/>
      <c r="H85" s="54"/>
      <c r="I85" s="54"/>
      <c r="J85" s="54"/>
    </row>
    <row r="86" spans="2:10" ht="30" customHeight="1" x14ac:dyDescent="0.2">
      <c r="B86" s="9" t="s">
        <v>27</v>
      </c>
      <c r="C86" s="57"/>
      <c r="D86" s="57"/>
      <c r="E86" s="58">
        <f>Children[[#This Row],[Projected
Cost]]-Children[[#This Row],[Actual
Cost]]</f>
        <v>0</v>
      </c>
      <c r="F86" s="1"/>
      <c r="G86" s="99" t="s">
        <v>71</v>
      </c>
      <c r="H86" s="105"/>
      <c r="I86" s="105"/>
      <c r="J86" s="105"/>
    </row>
    <row r="87" spans="2:10" ht="30" customHeight="1" x14ac:dyDescent="0.2">
      <c r="B87" s="42" t="s">
        <v>28</v>
      </c>
      <c r="C87" s="73">
        <f>SUBTOTAL(109,Children[Projected
Cost])</f>
        <v>0</v>
      </c>
      <c r="D87" s="73">
        <f>SUBTOTAL(109,Children[Actual
Cost])</f>
        <v>0</v>
      </c>
      <c r="E87" s="74">
        <f>SUBTOTAL(109,Children[Difference])</f>
        <v>0</v>
      </c>
      <c r="F87" s="1"/>
      <c r="G87" s="38" t="s">
        <v>71</v>
      </c>
      <c r="H87" s="12" t="s">
        <v>11</v>
      </c>
      <c r="I87" s="24" t="s">
        <v>12</v>
      </c>
      <c r="J87" s="12" t="s">
        <v>13</v>
      </c>
    </row>
    <row r="88" spans="2:10" ht="30" customHeight="1" x14ac:dyDescent="0.2">
      <c r="B88" s="10"/>
      <c r="C88" s="11"/>
      <c r="D88" s="11"/>
      <c r="E88" s="11"/>
      <c r="G88" s="9" t="s">
        <v>73</v>
      </c>
      <c r="H88" s="57"/>
      <c r="I88" s="57"/>
      <c r="J88" s="58">
        <f>Gifts[[#This Row],[Projected
Cost]]-Gifts[[#This Row],[Actual
Cost]]</f>
        <v>0</v>
      </c>
    </row>
    <row r="89" spans="2:10" ht="30" customHeight="1" x14ac:dyDescent="0.2">
      <c r="B89" s="99" t="s">
        <v>65</v>
      </c>
      <c r="C89" s="102"/>
      <c r="D89" s="102"/>
      <c r="E89" s="102"/>
      <c r="G89" s="9" t="s">
        <v>74</v>
      </c>
      <c r="H89" s="57"/>
      <c r="I89" s="57"/>
      <c r="J89" s="58">
        <f>Gifts[[#This Row],[Projected
Cost]]-Gifts[[#This Row],[Actual
Cost]]</f>
        <v>0</v>
      </c>
    </row>
    <row r="90" spans="2:10" ht="30" customHeight="1" x14ac:dyDescent="0.2">
      <c r="B90" s="32" t="s">
        <v>65</v>
      </c>
      <c r="C90" s="12" t="s">
        <v>11</v>
      </c>
      <c r="D90" s="12" t="s">
        <v>12</v>
      </c>
      <c r="E90" s="12" t="s">
        <v>13</v>
      </c>
      <c r="G90" s="9" t="s">
        <v>76</v>
      </c>
      <c r="H90" s="57"/>
      <c r="I90" s="57"/>
      <c r="J90" s="58">
        <f>Gifts[[#This Row],[Projected
Cost]]-Gifts[[#This Row],[Actual
Cost]]</f>
        <v>0</v>
      </c>
    </row>
    <row r="91" spans="2:10" ht="30" customHeight="1" x14ac:dyDescent="0.2">
      <c r="B91" s="9" t="s">
        <v>115</v>
      </c>
      <c r="C91" s="57"/>
      <c r="D91" s="57"/>
      <c r="E91" s="58">
        <f>Legal[[#This Row],[Projected
Cost]]-Legal[[#This Row],[Actual
Cost]]</f>
        <v>0</v>
      </c>
      <c r="G91" s="16" t="s">
        <v>105</v>
      </c>
      <c r="H91" s="113"/>
      <c r="I91" s="113"/>
      <c r="J91" s="114">
        <f>Gifts[[#This Row],[Projected
Cost]]-Gifts[[#This Row],[Actual
Cost]]</f>
        <v>0</v>
      </c>
    </row>
    <row r="92" spans="2:10" ht="30" customHeight="1" x14ac:dyDescent="0.2">
      <c r="B92" s="9" t="s">
        <v>93</v>
      </c>
      <c r="C92" s="57"/>
      <c r="D92" s="57"/>
      <c r="E92" s="58">
        <f>Legal[[#This Row],[Projected
Cost]]-Legal[[#This Row],[Actual
Cost]]</f>
        <v>0</v>
      </c>
      <c r="G92" s="42" t="s">
        <v>28</v>
      </c>
      <c r="H92" s="73">
        <f>SUBTOTAL(109,Gifts[Projected
Cost])</f>
        <v>0</v>
      </c>
      <c r="I92" s="73">
        <f>SUBTOTAL(109,Gifts[Actual
Cost])</f>
        <v>0</v>
      </c>
      <c r="J92" s="74">
        <f>SUBTOTAL(109,Gifts[Difference])</f>
        <v>0</v>
      </c>
    </row>
    <row r="93" spans="2:10" ht="30" customHeight="1" x14ac:dyDescent="0.2">
      <c r="B93" s="9" t="s">
        <v>67</v>
      </c>
      <c r="C93" s="57"/>
      <c r="D93" s="57"/>
      <c r="E93" s="58">
        <f>Legal[[#This Row],[Projected
Cost]]-Legal[[#This Row],[Actual
Cost]]</f>
        <v>0</v>
      </c>
    </row>
    <row r="94" spans="2:10" ht="30" customHeight="1" x14ac:dyDescent="0.2">
      <c r="B94" s="9" t="s">
        <v>27</v>
      </c>
      <c r="C94" s="57"/>
      <c r="D94" s="57"/>
      <c r="E94" s="58">
        <f>Legal[[#This Row],[Projected
Cost]]-Legal[[#This Row],[Actual
Cost]]</f>
        <v>0</v>
      </c>
    </row>
    <row r="95" spans="2:10" ht="30" customHeight="1" x14ac:dyDescent="0.2">
      <c r="B95" s="42" t="s">
        <v>28</v>
      </c>
      <c r="C95" s="59">
        <f>SUBTOTAL(109,Legal[Projected
Cost])</f>
        <v>0</v>
      </c>
      <c r="D95" s="59">
        <f>SUBTOTAL(109,Legal[Actual
Cost])</f>
        <v>0</v>
      </c>
      <c r="E95" s="60">
        <f>SUBTOTAL(109,Legal[Difference])</f>
        <v>0</v>
      </c>
    </row>
    <row r="96" spans="2:10" ht="30" customHeight="1" x14ac:dyDescent="0.2">
      <c r="B96" s="20"/>
      <c r="C96" s="18"/>
      <c r="D96" s="18"/>
      <c r="E96" s="18"/>
    </row>
    <row r="97" spans="2:10" ht="30" customHeight="1" x14ac:dyDescent="0.2">
      <c r="B97" s="20"/>
      <c r="C97" s="18"/>
      <c r="D97" s="18"/>
      <c r="E97" s="18"/>
      <c r="G97" s="99" t="s">
        <v>106</v>
      </c>
      <c r="H97" s="105"/>
      <c r="I97" s="105"/>
      <c r="J97" s="105"/>
    </row>
    <row r="98" spans="2:10" ht="30" customHeight="1" x14ac:dyDescent="0.2">
      <c r="B98" s="99" t="s">
        <v>114</v>
      </c>
      <c r="C98" s="106"/>
      <c r="D98" s="106"/>
      <c r="E98" s="106"/>
      <c r="G98" s="38" t="s">
        <v>71</v>
      </c>
      <c r="H98" s="12" t="s">
        <v>11</v>
      </c>
      <c r="I98" s="24" t="s">
        <v>12</v>
      </c>
      <c r="J98" s="12" t="s">
        <v>13</v>
      </c>
    </row>
    <row r="99" spans="2:10" ht="30" customHeight="1" x14ac:dyDescent="0.2">
      <c r="B99" s="32" t="s">
        <v>70</v>
      </c>
      <c r="C99" s="12" t="s">
        <v>11</v>
      </c>
      <c r="D99" s="12" t="s">
        <v>12</v>
      </c>
      <c r="E99" s="12" t="s">
        <v>13</v>
      </c>
      <c r="G99" s="9" t="s">
        <v>107</v>
      </c>
      <c r="H99" s="57"/>
      <c r="I99" s="57"/>
      <c r="J99" s="58">
        <f>Gifts16[[#This Row],[Projected
Cost]]-Gifts16[[#This Row],[Actual
Cost]]</f>
        <v>0</v>
      </c>
    </row>
    <row r="100" spans="2:10" ht="30" customHeight="1" x14ac:dyDescent="0.2">
      <c r="B100" s="9" t="s">
        <v>72</v>
      </c>
      <c r="C100" s="57"/>
      <c r="D100" s="57"/>
      <c r="E100" s="58">
        <f>Savings[[#This Row],[Projected
Cost]]-Savings[[#This Row],[Actual
Cost]]</f>
        <v>0</v>
      </c>
      <c r="G100" s="9" t="s">
        <v>108</v>
      </c>
      <c r="H100" s="57"/>
      <c r="I100" s="57"/>
      <c r="J100" s="58">
        <f>Gifts16[[#This Row],[Projected
Cost]]-Gifts16[[#This Row],[Actual
Cost]]</f>
        <v>0</v>
      </c>
    </row>
    <row r="101" spans="2:10" ht="30" customHeight="1" x14ac:dyDescent="0.2">
      <c r="B101" s="9" t="s">
        <v>94</v>
      </c>
      <c r="C101" s="57"/>
      <c r="D101" s="57"/>
      <c r="E101" s="58">
        <f>Savings[[#This Row],[Projected
Cost]]-Savings[[#This Row],[Actual
Cost]]</f>
        <v>0</v>
      </c>
      <c r="G101" s="9" t="s">
        <v>109</v>
      </c>
      <c r="H101" s="57"/>
      <c r="I101" s="57"/>
      <c r="J101" s="58">
        <f>Gifts16[[#This Row],[Projected
Cost]]-Gifts16[[#This Row],[Actual
Cost]]</f>
        <v>0</v>
      </c>
    </row>
    <row r="102" spans="2:10" ht="30" customHeight="1" x14ac:dyDescent="0.2">
      <c r="B102" s="9" t="s">
        <v>95</v>
      </c>
      <c r="C102" s="110"/>
      <c r="D102" s="110"/>
      <c r="E102" s="111">
        <f>Savings[[#This Row],[Projected
Cost]]-Savings[[#This Row],[Actual
Cost]]</f>
        <v>0</v>
      </c>
      <c r="G102" s="16" t="s">
        <v>57</v>
      </c>
      <c r="H102" s="113"/>
      <c r="I102" s="113"/>
      <c r="J102" s="114">
        <f>Gifts16[[#This Row],[Projected
Cost]]-Gifts16[[#This Row],[Actual
Cost]]</f>
        <v>0</v>
      </c>
    </row>
    <row r="103" spans="2:10" ht="30" customHeight="1" x14ac:dyDescent="0.2">
      <c r="B103" s="9" t="s">
        <v>75</v>
      </c>
      <c r="C103" s="57"/>
      <c r="D103" s="57"/>
      <c r="E103" s="58">
        <f>Savings[[#This Row],[Projected
Cost]]-Savings[[#This Row],[Actual
Cost]]</f>
        <v>0</v>
      </c>
      <c r="G103" s="9" t="s">
        <v>110</v>
      </c>
      <c r="H103" s="57"/>
      <c r="I103" s="113"/>
      <c r="J103" s="114">
        <f>Gifts16[[#This Row],[Projected
Cost]]-Gifts16[[#This Row],[Actual
Cost]]</f>
        <v>0</v>
      </c>
    </row>
    <row r="104" spans="2:10" ht="30" customHeight="1" x14ac:dyDescent="0.2">
      <c r="B104" s="9" t="s">
        <v>27</v>
      </c>
      <c r="C104" s="57"/>
      <c r="D104" s="57"/>
      <c r="E104" s="58">
        <f>Savings[[#This Row],[Projected
Cost]]-Savings[[#This Row],[Actual
Cost]]</f>
        <v>0</v>
      </c>
      <c r="G104" s="124" t="s">
        <v>111</v>
      </c>
      <c r="H104" s="113"/>
      <c r="I104" s="113"/>
      <c r="J104" s="114">
        <f>Gifts16[[#This Row],[Projected
Cost]]-Gifts16[[#This Row],[Actual
Cost]]</f>
        <v>0</v>
      </c>
    </row>
    <row r="105" spans="2:10" ht="30" customHeight="1" x14ac:dyDescent="0.2">
      <c r="B105" s="42" t="s">
        <v>28</v>
      </c>
      <c r="C105" s="59">
        <f>SUBTOTAL(109,Savings[Projected
Cost])</f>
        <v>0</v>
      </c>
      <c r="D105" s="59">
        <f>SUBTOTAL(109,Savings[Actual
Cost])</f>
        <v>0</v>
      </c>
      <c r="E105" s="60">
        <f>SUBTOTAL(109,Savings[Difference])</f>
        <v>0</v>
      </c>
      <c r="G105" s="9" t="s">
        <v>112</v>
      </c>
      <c r="H105" s="113"/>
      <c r="I105" s="113"/>
      <c r="J105" s="114">
        <f>Gifts16[[#This Row],[Projected
Cost]]-Gifts16[[#This Row],[Actual
Cost]]</f>
        <v>0</v>
      </c>
    </row>
    <row r="106" spans="2:10" ht="30" customHeight="1" x14ac:dyDescent="0.2">
      <c r="G106" s="42" t="s">
        <v>28</v>
      </c>
      <c r="H106" s="73">
        <f>SUBTOTAL(109,Gifts16[Projected
Cost])</f>
        <v>0</v>
      </c>
      <c r="I106" s="73">
        <f>SUBTOTAL(109,Gifts16[Actual
Cost])</f>
        <v>0</v>
      </c>
      <c r="J106" s="74">
        <f>SUBTOTAL(109,Gifts16[Difference])</f>
        <v>0</v>
      </c>
    </row>
  </sheetData>
  <sortState xmlns:xlrd2="http://schemas.microsoft.com/office/spreadsheetml/2017/richdata2" ref="G41:K41">
    <sortCondition ref="G41"/>
  </sortState>
  <mergeCells count="7">
    <mergeCell ref="B2:H2"/>
    <mergeCell ref="G31:J31"/>
    <mergeCell ref="G63:J63"/>
    <mergeCell ref="G4:H4"/>
    <mergeCell ref="G10:H10"/>
    <mergeCell ref="G26:H26"/>
    <mergeCell ref="B3:H3"/>
  </mergeCells>
  <phoneticPr fontId="4" type="noConversion"/>
  <conditionalFormatting sqref="J65:J71 E91:E94 J33:J38 J88:J91 H29 E36:E47 E52:E58 E66:E70 E76:E86 E100:E104 J44:J53 J78:J83 E10:E31 J58:J60">
    <cfRule type="iconSet" priority="8">
      <iconSet iconSet="3Arrows">
        <cfvo type="percentile" val="0"/>
        <cfvo type="num" val="-50"/>
        <cfvo type="num" val="50"/>
      </iconSet>
    </cfRule>
  </conditionalFormatting>
  <conditionalFormatting sqref="D5:J5 B3 B4:G4 B34 B50 B64 B74 B89 B98 G86 G76 G63 G56 G42 G31 B90:E97 G64:J75 I3:J4 I10:J10 I25:J26 G7:J9 B5 B8 G11:J16 G10 G25:G26 B6:J6 B7:F7 G27:J29 B35:E49 B51:E63 B65:E73 B99:E105 G23:J24 G17:M22 G43:J55 G77:J85 G87:J92 G106:J106 H104:J104 G98:J103 F8:F87 G32:J41 B9:E12 B27:E33 B13:D24 E13:E31 B75:E75 B84:E88 C76:E83 B77:B83 G57:J62">
    <cfRule type="cellIs" dxfId="4" priority="6" operator="lessThan">
      <formula>0</formula>
    </cfRule>
  </conditionalFormatting>
  <conditionalFormatting sqref="C5">
    <cfRule type="cellIs" dxfId="3" priority="5" operator="lessThan">
      <formula>0</formula>
    </cfRule>
  </conditionalFormatting>
  <conditionalFormatting sqref="J99:J105">
    <cfRule type="iconSet" priority="4">
      <iconSet iconSet="3Arrows">
        <cfvo type="percentile" val="0"/>
        <cfvo type="num" val="-50"/>
        <cfvo type="num" val="50"/>
      </iconSet>
    </cfRule>
  </conditionalFormatting>
  <conditionalFormatting sqref="G97">
    <cfRule type="cellIs" dxfId="2" priority="3" operator="lessThan">
      <formula>0</formula>
    </cfRule>
  </conditionalFormatting>
  <conditionalFormatting sqref="H105">
    <cfRule type="cellIs" dxfId="1" priority="2" operator="lessThan">
      <formula>0</formula>
    </cfRule>
  </conditionalFormatting>
  <conditionalFormatting sqref="G105">
    <cfRule type="cellIs" dxfId="0" priority="1" operator="lessThan">
      <formula>0</formula>
    </cfRule>
  </conditionalFormatting>
  <dataValidations count="28">
    <dataValidation allowBlank="1" showInputMessage="1" showErrorMessage="1" prompt="Create a Family Budget Planner in this worksheet. Enter details in tables. Total Projected and Actual Costs, Projected and Actual Balance, and Difference are auto calculated" sqref="A3" xr:uid="{00000000-0002-0000-0000-000000000000}"/>
    <dataValidation allowBlank="1" showInputMessage="1" showErrorMessage="1" prompt="Title of this worksheet is in this cell. Summary is in table below. Sample expense categories are in separate tables starting in B5. Enter income amounts starting in cell G2" sqref="B3" xr:uid="{00000000-0002-0000-0000-000001000000}"/>
    <dataValidation allowBlank="1" showInputMessage="1" showErrorMessage="1" prompt="Total Projected Cost is auto calculated in cell below" sqref="C4" xr:uid="{00000000-0002-0000-0000-000002000000}"/>
    <dataValidation allowBlank="1" showInputMessage="1" showErrorMessage="1" prompt="Total Actual Cost is auto calculated in cell below" sqref="D4" xr:uid="{00000000-0002-0000-0000-000003000000}"/>
    <dataValidation allowBlank="1" showInputMessage="1" showErrorMessage="1" prompt="Total Difference is auto calculated in cell below" sqref="E4" xr:uid="{00000000-0002-0000-0000-000004000000}"/>
    <dataValidation allowBlank="1" showInputMessage="1" showErrorMessage="1" prompt="Enter details in Housing table below, in Transportation table starting in cell B19, and in Projected Monthly Income table starting in cell G2" sqref="B8" xr:uid="{00000000-0002-0000-0000-000005000000}"/>
    <dataValidation allowBlank="1" showInputMessage="1" showErrorMessage="1" prompt="Enter Projected Monthly Income Source in this column under this heading" sqref="G4" xr:uid="{00000000-0002-0000-0000-000006000000}"/>
    <dataValidation allowBlank="1" showInputMessage="1" showErrorMessage="1" prompt="Enter details in Actual Monthly Income table below" sqref="G9" xr:uid="{00000000-0002-0000-0000-000008000000}"/>
    <dataValidation allowBlank="1" showInputMessage="1" showErrorMessage="1" prompt="Enter Actual Monthly Income Source in this column under this heading" sqref="G10" xr:uid="{00000000-0002-0000-0000-000009000000}"/>
    <dataValidation allowBlank="1" showInputMessage="1" showErrorMessage="1" prompt="Balance table below is auto updated" sqref="G25" xr:uid="{00000000-0002-0000-0000-00000A000000}"/>
    <dataValidation allowBlank="1" showInputMessage="1" showErrorMessage="1" prompt="Balance is in this column under this heading" sqref="G26" xr:uid="{00000000-0002-0000-0000-00000B000000}"/>
    <dataValidation allowBlank="1" showInputMessage="1" showErrorMessage="1" prompt="Sample expense category is in this cell. Sample expenses related to the sample category are in this column under this heading. Use heading filters to find specific entries" sqref="B9 B35 G77 B51 B65 G57 G64 B75 B90 B99 G87 G32 G43:G44 G98" xr:uid="{00000000-0002-0000-0000-00000D000000}"/>
    <dataValidation allowBlank="1" showInputMessage="1" showErrorMessage="1" prompt="Enter Projected Cost in this column under this heading" sqref="C9 C35 C51 C65 C75 C90 C99 H87 H57 H64 H77 H32 H43:H44 H98" xr:uid="{00000000-0002-0000-0000-00000E000000}"/>
    <dataValidation allowBlank="1" showInputMessage="1" showErrorMessage="1" prompt="Enter Actual Cost in this column under this heading" sqref="D9 D35 D51 D65 D75 D90 D99 I87 I57 I64 I77 I32 I43:I44 I98" xr:uid="{00000000-0002-0000-0000-00000F000000}"/>
    <dataValidation allowBlank="1" showInputMessage="1" showErrorMessage="1" prompt="Enter details in Transportation table below and in Insurance table starting in cell B30" sqref="B34" xr:uid="{00000000-0002-0000-0000-000010000000}"/>
    <dataValidation allowBlank="1" showInputMessage="1" showErrorMessage="1" prompt="Enter details in Insurance table below and in Food table starting in cell B37" sqref="B50" xr:uid="{00000000-0002-0000-0000-000011000000}"/>
    <dataValidation allowBlank="1" showInputMessage="1" showErrorMessage="1" prompt="Enter details in Food table below and in Children table starting in cell B43" sqref="B64" xr:uid="{00000000-0002-0000-0000-000012000000}"/>
    <dataValidation allowBlank="1" showInputMessage="1" showErrorMessage="1" prompt="Enter details in Children table below and in Legal table starting in cell B55" sqref="B74" xr:uid="{00000000-0002-0000-0000-000013000000}"/>
    <dataValidation allowBlank="1" showInputMessage="1" showErrorMessage="1" prompt="Enter details in Legal table below and in Savings table starting in cell B62" sqref="B89" xr:uid="{00000000-0002-0000-0000-000014000000}"/>
    <dataValidation allowBlank="1" showInputMessage="1" showErrorMessage="1" prompt="Enter details in Savings table below and in Loans table starting in cell G19" sqref="B98" xr:uid="{00000000-0002-0000-0000-000015000000}"/>
    <dataValidation allowBlank="1" showInputMessage="1" showErrorMessage="1" prompt="Enter details in Loans table below and in Entertainment table starting in cell G28" sqref="G31" xr:uid="{00000000-0002-0000-0000-000016000000}"/>
    <dataValidation allowBlank="1" showInputMessage="1" showErrorMessage="1" prompt="Enter details in Entertainment table below and in Taxes table starting in cell G38" sqref="G42" xr:uid="{00000000-0002-0000-0000-000017000000}"/>
    <dataValidation allowBlank="1" showInputMessage="1" showErrorMessage="1" prompt="Enter details in Taxes table below and in Personal Care table starting in cell G45" sqref="G56" xr:uid="{00000000-0002-0000-0000-000018000000}"/>
    <dataValidation allowBlank="1" showInputMessage="1" showErrorMessage="1" prompt="Enter details in Personal Care table below and in Pets table starting in cell G55" sqref="G63" xr:uid="{00000000-0002-0000-0000-000019000000}"/>
    <dataValidation allowBlank="1" showInputMessage="1" showErrorMessage="1" prompt="Enter details in Pets table below and in Gifts table starting in cell G63" sqref="G76" xr:uid="{00000000-0002-0000-0000-00001A000000}"/>
    <dataValidation allowBlank="1" showInputMessage="1" showErrorMessage="1" prompt="Enter details in Gifts table below" sqref="G86 G97" xr:uid="{00000000-0002-0000-0000-00001B000000}"/>
    <dataValidation allowBlank="1" showInputMessage="1" showErrorMessage="1" prompt="Total Projected, Actual, and Difference is auto calculated in this table" sqref="B4" xr:uid="{00000000-0002-0000-0000-00001C000000}"/>
    <dataValidation allowBlank="1" showInputMessage="1" showErrorMessage="1" prompt="Difference is auto calculated in this column under this heading" sqref="E9 E35 E51 J87 E65 E75 J57 J64 E90 E99 J77 J32 J43:J44 J98" xr:uid="{00000000-0002-0000-0000-00001D000000}"/>
  </dataValidations>
  <printOptions horizontalCentered="1"/>
  <pageMargins left="0.25" right="0.25" top="0.5" bottom="0.5" header="0.5" footer="0.5"/>
  <pageSetup paperSize="9" scale="60" orientation="portrait" r:id="rId1"/>
  <headerFooter differentFirst="1" alignWithMargins="0">
    <oddFooter>Page &amp;P of &amp;N</oddFooter>
  </headerFooter>
  <ignoredErrors>
    <ignoredError sqref="E57:E58 E70 E86 E91:E94 E103:E104 J89:J90 J81:J83 J65:J71 J50:J53 J60 E47 E36:E38 E44:E45 E41:E42 E52 E54 E66:E67 E81:E84 E76:E79 E100:E101 J45:J47 J78:J79 J58" emptyCellReference="1"/>
    <ignoredError sqref="H17" formulaRange="1"/>
  </ignoredErrors>
  <drawing r:id="rId2"/>
  <tableParts count="1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3559981B392245BA64830D2AA18E3F" ma:contentTypeVersion="16" ma:contentTypeDescription="Create a new document." ma:contentTypeScope="" ma:versionID="f9129bd1b2af42da29acb011a33b6b4e">
  <xsd:schema xmlns:xsd="http://www.w3.org/2001/XMLSchema" xmlns:xs="http://www.w3.org/2001/XMLSchema" xmlns:p="http://schemas.microsoft.com/office/2006/metadata/properties" xmlns:ns2="a8254c25-1d22-4780-9b88-533d40c519aa" xmlns:ns3="cdd85d0c-dd25-4efb-96ea-9fe405b2d867" targetNamespace="http://schemas.microsoft.com/office/2006/metadata/properties" ma:root="true" ma:fieldsID="502b8925464f27c20aaa19aa3f032f43" ns2:_="" ns3:_="">
    <xsd:import namespace="a8254c25-1d22-4780-9b88-533d40c519aa"/>
    <xsd:import namespace="cdd85d0c-dd25-4efb-96ea-9fe405b2d8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254c25-1d22-4780-9b88-533d40c519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3ed3fd7-f38c-4034-bb85-7edaf09640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d85d0c-dd25-4efb-96ea-9fe405b2d8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59b7ce-3592-426f-a48e-52076ff56020}" ma:internalName="TaxCatchAll" ma:showField="CatchAllData" ma:web="cdd85d0c-dd25-4efb-96ea-9fe405b2d8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a8254c25-1d22-4780-9b88-533d40c519aa" xsi:nil="true"/>
    <TaxCatchAll xmlns="cdd85d0c-dd25-4efb-96ea-9fe405b2d867" xsi:nil="true"/>
    <lcf76f155ced4ddcb4097134ff3c332f xmlns="a8254c25-1d22-4780-9b88-533d40c519a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920E95-FE07-4CB7-981C-46B51BE5C0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254c25-1d22-4780-9b88-533d40c519aa"/>
    <ds:schemaRef ds:uri="cdd85d0c-dd25-4efb-96ea-9fe405b2d8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A9B470-C5A6-46D3-9C30-ECFF95264522}">
  <ds:schemaRefs>
    <ds:schemaRef ds:uri="http://schemas.microsoft.com/sharepoint/v3/contenttype/forms"/>
  </ds:schemaRefs>
</ds:datastoreItem>
</file>

<file path=customXml/itemProps3.xml><?xml version="1.0" encoding="utf-8"?>
<ds:datastoreItem xmlns:ds="http://schemas.openxmlformats.org/officeDocument/2006/customXml" ds:itemID="{8165F010-E0EA-4A18-8F8A-C385A76096D7}">
  <ds:schemaRefs>
    <ds:schemaRef ds:uri="http://www.w3.org/XML/1998/namespace"/>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a8254c25-1d22-4780-9b88-533d40c519aa"/>
    <ds:schemaRef ds:uri="http://schemas.microsoft.com/office/infopath/2007/PartnerControls"/>
    <ds:schemaRef ds:uri="cdd85d0c-dd25-4efb-96ea-9fe405b2d86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TM16400193</Templat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Monthly Family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2020-10-16T05:07:10Z</dcterms:created>
  <dcterms:modified xsi:type="dcterms:W3CDTF">2022-10-14T10:05:50Z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MediaServiceImageTags">
    <vt:lpwstr/>
  </property>
</Properties>
</file>